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xr:revisionPtr revIDLastSave="0" documentId="13_ncr:1_{EC6D79C9-B287-40E8-BEA5-4A03A21AC3CB}" xr6:coauthVersionLast="47" xr6:coauthVersionMax="47" xr10:uidLastSave="{00000000-0000-0000-0000-000000000000}"/>
  <bookViews>
    <workbookView xWindow="-120" yWindow="-120" windowWidth="29040" windowHeight="15840" firstSheet="6" activeTab="15" xr2:uid="{00000000-000D-0000-FFFF-FFFF0000000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活動項目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 r:id="rId26"/>
  </externalReferences>
  <definedNames>
    <definedName name="_xlnm._FilterDatabase" localSheetId="14" hidden="1">報告書!#REF!</definedName>
    <definedName name="a">【選択肢】!$H$3:$H$6</definedName>
    <definedName name="A.■か□" localSheetId="8">#REF!</definedName>
    <definedName name="A.■か□" localSheetId="19">[1]【選択肢】!$A$3:$A$4</definedName>
    <definedName name="A.■か□" localSheetId="16">[1]【選択肢】!$A$3:$A$4</definedName>
    <definedName name="A.■か□" localSheetId="18">【選択肢】!$A$3:$A$4</definedName>
    <definedName name="A.■か□" localSheetId="1">[1]【選択肢】!$A$3:$A$4</definedName>
    <definedName name="A.■か□" localSheetId="0">[1]【選択肢】!$A$3:$A$4</definedName>
    <definedName name="A.■か□" localSheetId="9">【選択肢】!$A$3:$A$4</definedName>
    <definedName name="A.■か□" localSheetId="23">[1]【選択肢】!$A$3:$A$4</definedName>
    <definedName name="A.■か□">【選択肢】!$A$3:$A$4</definedName>
    <definedName name="B.○か空白" localSheetId="8">#REF!</definedName>
    <definedName name="B.○か空白" localSheetId="19">[1]【選択肢】!$B$3:$B$4</definedName>
    <definedName name="B.○か空白" localSheetId="16">[1]【選択肢】!$B$3:$B$4</definedName>
    <definedName name="B.○か空白" localSheetId="18">【選択肢】!$B$3:$B$4</definedName>
    <definedName name="B.○か空白" localSheetId="1">[1]【選択肢】!$B$3:$B$4</definedName>
    <definedName name="B.○か空白" localSheetId="0">[1]【選択肢】!$B$3:$B$4</definedName>
    <definedName name="B.○か空白" localSheetId="9">【選択肢】!$B$3:$B$4</definedName>
    <definedName name="B.○か空白" localSheetId="23">[1]【選択肢】!$B$3:$B$4</definedName>
    <definedName name="B.○か空白" localSheetId="3">【選択肢】!$B$3:$B$4</definedName>
    <definedName name="B.○か空白">【選択肢】!$B$3:$B$4</definedName>
    <definedName name="Ｃ1.計画欄" localSheetId="8">#REF!</definedName>
    <definedName name="Ｃ1.計画欄" localSheetId="19">[1]【選択肢】!$C$3:$C$4</definedName>
    <definedName name="Ｃ1.計画欄" localSheetId="16">[1]【選択肢】!$C$3:$C$4</definedName>
    <definedName name="Ｃ1.計画欄" localSheetId="18">【選択肢】!$C$3:$C$4</definedName>
    <definedName name="Ｃ1.計画欄" localSheetId="1">[1]【選択肢】!$C$3:$C$4</definedName>
    <definedName name="Ｃ1.計画欄" localSheetId="0">[1]【選択肢】!$C$3:$C$4</definedName>
    <definedName name="Ｃ1.計画欄" localSheetId="9">【選択肢】!$C$3:$C$4</definedName>
    <definedName name="Ｃ1.計画欄" localSheetId="23">[1]【選択肢】!$C$3:$C$4</definedName>
    <definedName name="Ｃ1.計画欄" localSheetId="21">【選択肢】!$C$3:$C$4</definedName>
    <definedName name="Ｃ1.計画欄">【選択肢】!$C$3:$C$4</definedName>
    <definedName name="Ｃ2.実施欄" localSheetId="8">#REF!</definedName>
    <definedName name="Ｃ2.実施欄" localSheetId="19">[1]【選択肢】!$C$3:$C$5</definedName>
    <definedName name="Ｃ2.実施欄" localSheetId="16">[1]【選択肢】!$C$3:$C$5</definedName>
    <definedName name="Ｃ2.実施欄" localSheetId="18">【選択肢】!$C$3:$C$5</definedName>
    <definedName name="Ｃ2.実施欄" localSheetId="1">[1]【選択肢】!$C$3:$C$5</definedName>
    <definedName name="Ｃ2.実施欄" localSheetId="0">[1]【選択肢】!$C$3:$C$5</definedName>
    <definedName name="Ｃ2.実施欄" localSheetId="9">【選択肢】!$C$3:$C$5</definedName>
    <definedName name="Ｃ2.実施欄" localSheetId="23">[1]【選択肢】!$C$3:$C$5</definedName>
    <definedName name="Ｃ2.実施欄" localSheetId="20">【選択肢】!$C$3:$C$5</definedName>
    <definedName name="Ｃ2.実施欄" localSheetId="21">【選択肢】!$C$3:$C$5</definedName>
    <definedName name="Ｃ2.実施欄">【選択肢】!$C$3:$C$5</definedName>
    <definedName name="D.農村環境保全活動のテーマ" localSheetId="8">#REF!</definedName>
    <definedName name="D.農村環境保全活動のテーマ" localSheetId="19">[1]【選択肢】!$D$3:$D$7</definedName>
    <definedName name="D.農村環境保全活動のテーマ" localSheetId="16">[1]【選択肢】!$D$3:$D$7</definedName>
    <definedName name="D.農村環境保全活動のテーマ" localSheetId="18">【選択肢】!$D$3:$D$7</definedName>
    <definedName name="D.農村環境保全活動のテーマ" localSheetId="1">[1]【選択肢】!$D$3:$D$7</definedName>
    <definedName name="D.農村環境保全活動のテーマ" localSheetId="0">[1]【選択肢】!$D$3:$D$7</definedName>
    <definedName name="D.農村環境保全活動のテーマ" localSheetId="9">【選択肢】!$D$3:$D$7</definedName>
    <definedName name="D.農村環境保全活動のテーマ" localSheetId="23">[1]【選択肢】!$D$3:$D$7</definedName>
    <definedName name="D.農村環境保全活動のテーマ">【選択肢】!$D$3:$D$7</definedName>
    <definedName name="E.高度な保全活動" localSheetId="8">#REF!</definedName>
    <definedName name="E.高度な保全活動" localSheetId="19">[1]【選択肢】!$E$3:$E$11</definedName>
    <definedName name="E.高度な保全活動" localSheetId="16">[1]【選択肢】!$E$3:$E$11</definedName>
    <definedName name="E.高度な保全活動" localSheetId="18">【選択肢】!$E$3:$E$11</definedName>
    <definedName name="E.高度な保全活動" localSheetId="1">[1]【選択肢】!$E$3:$E$11</definedName>
    <definedName name="E.高度な保全活動" localSheetId="0">[1]【選択肢】!$E$3:$E$11</definedName>
    <definedName name="E.高度な保全活動" localSheetId="9">【選択肢】!$E$3:$E$11</definedName>
    <definedName name="E.高度な保全活動" localSheetId="23">[1]【選択肢】!$E$3:$E$11</definedName>
    <definedName name="E.高度な保全活動">【選択肢】!$E$3:$E$11</definedName>
    <definedName name="F.施設" localSheetId="8">#REF!</definedName>
    <definedName name="F.施設" localSheetId="19">[1]【選択肢】!$F$3:$F$5</definedName>
    <definedName name="F.施設" localSheetId="16">[1]【選択肢】!$F$3:$F$5</definedName>
    <definedName name="F.施設" localSheetId="18">【選択肢】!$F$3:$F$5</definedName>
    <definedName name="F.施設" localSheetId="1">[1]【選択肢】!$F$3:$F$5</definedName>
    <definedName name="F.施設" localSheetId="0">[1]【選択肢】!$F$3:$F$5</definedName>
    <definedName name="F.施設" localSheetId="9">【選択肢】!$F$3:$F$5</definedName>
    <definedName name="F.施設" localSheetId="23">[1]【選択肢】!$F$3:$F$5</definedName>
    <definedName name="F.施設">【選択肢】!$F$3:$F$5</definedName>
    <definedName name="G.単位" localSheetId="8">#REF!</definedName>
    <definedName name="G.単位" localSheetId="19">[1]【選択肢】!$G$3:$G$4</definedName>
    <definedName name="G.単位" localSheetId="16">[1]【選択肢】!$G$3:$G$4</definedName>
    <definedName name="G.単位" localSheetId="18">【選択肢】!$G$3:$G$4</definedName>
    <definedName name="G.単位" localSheetId="1">[1]【選択肢】!$G$3:$G$4</definedName>
    <definedName name="G.単位" localSheetId="0">[1]【選択肢】!$G$3:$G$4</definedName>
    <definedName name="G.単位" localSheetId="9">【選択肢】!$G$3:$G$4</definedName>
    <definedName name="G.単位" localSheetId="23">[1]【選択肢】!$G$3:$G$4</definedName>
    <definedName name="G.単位">【選択肢】!$G$3:$G$4</definedName>
    <definedName name="H1.構成員一覧の分類_農業者" localSheetId="8">#REF!</definedName>
    <definedName name="H1.構成員一覧の分類_農業者" localSheetId="19">[1]【選択肢】!$H$3:$H$6</definedName>
    <definedName name="H1.構成員一覧の分類_農業者" localSheetId="16">[1]【選択肢】!$H$3:$H$6</definedName>
    <definedName name="H1.構成員一覧の分類_農業者" localSheetId="18">【選択肢】!$H$3:$H$6</definedName>
    <definedName name="H1.構成員一覧の分類_農業者" localSheetId="1">[1]【選択肢】!$H$3:$H$6</definedName>
    <definedName name="H1.構成員一覧の分類_農業者" localSheetId="0">[1]【選択肢】!$H$3:$H$6</definedName>
    <definedName name="H1.構成員一覧の分類_農業者" localSheetId="9">【選択肢】!$H$3:$H$6</definedName>
    <definedName name="H1.構成員一覧の分類_農業者" localSheetId="23">[1]【選択肢】!$H$3:$H$6</definedName>
    <definedName name="H1.構成員一覧の分類_農業者">【選択肢】!$H$3:$H$6</definedName>
    <definedName name="H2.構成員一覧の分類_農業者以外個人" localSheetId="8">#REF!</definedName>
    <definedName name="H2.構成員一覧の分類_農業者以外個人" localSheetId="19">[1]【選択肢】!$H$7</definedName>
    <definedName name="H2.構成員一覧の分類_農業者以外個人" localSheetId="16">[1]【選択肢】!$H$7</definedName>
    <definedName name="H2.構成員一覧の分類_農業者以外個人" localSheetId="1">[1]【選択肢】!$H$7</definedName>
    <definedName name="H2.構成員一覧の分類_農業者以外個人" localSheetId="0">[1]【選択肢】!$H$7</definedName>
    <definedName name="H2.構成員一覧の分類_農業者以外個人" localSheetId="9">【選択肢】!$H$7</definedName>
    <definedName name="H2.構成員一覧の分類_農業者以外個人" localSheetId="23">[1]【選択肢】!$H$7</definedName>
    <definedName name="H2.構成員一覧の分類_農業者以外個人">【選択肢】!$H$7</definedName>
    <definedName name="H2.構成員一覧の分類_農業者以外団体" localSheetId="8">#REF!</definedName>
    <definedName name="H2.構成員一覧の分類_農業者以外団体">【選択肢】!$H$8:$H$15</definedName>
    <definedName name="H3.構成員一覧の分類_農業者以外団体" localSheetId="8">#REF!</definedName>
    <definedName name="H3.構成員一覧の分類_農業者以外団体" localSheetId="19">[1]【選択肢】!$H$8:$H$15</definedName>
    <definedName name="H3.構成員一覧の分類_農業者以外団体" localSheetId="16">[1]【選択肢】!$H$8:$H$15</definedName>
    <definedName name="H3.構成員一覧の分類_農業者以外団体" localSheetId="1">[1]【選択肢】!$H$8:$H$15</definedName>
    <definedName name="H3.構成員一覧の分類_農業者以外団体" localSheetId="0">[1]【選択肢】!$H$8:$H$15</definedName>
    <definedName name="H3.構成員一覧の分類_農業者以外団体" localSheetId="9">【選択肢】!$H$8:$H$15</definedName>
    <definedName name="H3.構成員一覧の分類_農業者以外団体" localSheetId="23">[1]【選択肢】!$H$8:$H$15</definedName>
    <definedName name="H3.構成員一覧の分類_農業者以外団体">【選択肢】!$H$8:$H$15</definedName>
    <definedName name="I">【選択肢】!$I$3:$I$4</definedName>
    <definedName name="Ｉ.金銭出納簿の区分" localSheetId="8">#REF!</definedName>
    <definedName name="Ｉ.金銭出納簿の区分" localSheetId="19">[1]【選択肢】!$I$3:$I$4</definedName>
    <definedName name="Ｉ.金銭出納簿の区分" localSheetId="16">[1]【選択肢】!$I$3:$I$4</definedName>
    <definedName name="Ｉ.金銭出納簿の区分" localSheetId="18">【選択肢】!$I$3:$I$4</definedName>
    <definedName name="Ｉ.金銭出納簿の区分" localSheetId="1">[1]【選択肢】!$I$3:$I$4</definedName>
    <definedName name="Ｉ.金銭出納簿の区分" localSheetId="0">[1]【選択肢】!$I$3:$I$4</definedName>
    <definedName name="Ｉ.金銭出納簿の区分" localSheetId="13">[2]【選択肢】!$I$3:$I$4</definedName>
    <definedName name="Ｉ.金銭出納簿の区分" localSheetId="9">【選択肢】!$I$3:$I$4</definedName>
    <definedName name="Ｉ.金銭出納簿の区分" localSheetId="23">[1]【選択肢】!$I$3:$I$4</definedName>
    <definedName name="Ｉ.金銭出納簿の区分">【選択肢】!$I$3:$I$4</definedName>
    <definedName name="J">【選択肢】!$J$3:$J$10</definedName>
    <definedName name="Ｊ.金銭出納簿の収支の分類" localSheetId="8">#REF!</definedName>
    <definedName name="Ｊ.金銭出納簿の収支の分類" localSheetId="19">[1]【選択肢】!$J$3:$J$10</definedName>
    <definedName name="Ｊ.金銭出納簿の収支の分類" localSheetId="16">[1]【選択肢】!$J$3:$J$10</definedName>
    <definedName name="Ｊ.金銭出納簿の収支の分類" localSheetId="18">【選択肢】!$J$3:$J$10</definedName>
    <definedName name="Ｊ.金銭出納簿の収支の分類" localSheetId="1">[1]【選択肢】!$J$3:$J$10</definedName>
    <definedName name="Ｊ.金銭出納簿の収支の分類" localSheetId="0">[1]【選択肢】!$J$3:$J$10</definedName>
    <definedName name="Ｊ.金銭出納簿の収支の分類" localSheetId="13">[2]【選択肢】!$J$3:$J$10</definedName>
    <definedName name="Ｊ.金銭出納簿の収支の分類" localSheetId="9">【選択肢】!$J$3:$J$10</definedName>
    <definedName name="Ｊ.金銭出納簿の収支の分類" localSheetId="23">[1]【選択肢】!$J$3:$J$10</definedName>
    <definedName name="Ｊ.金銭出納簿の収支の分類">【選択肢】!$J$3:$J$10</definedName>
    <definedName name="K.農村環境保全活動" localSheetId="8">#REF!</definedName>
    <definedName name="K.農村環境保全活動" localSheetId="19">[1]【選択肢】!$Q$44:$Q$56</definedName>
    <definedName name="K.農村環境保全活動" localSheetId="16">[1]【選択肢】!$Q$44:$Q$56</definedName>
    <definedName name="K.農村環境保全活動" localSheetId="18">【選択肢】!$Q$44:$Q$56</definedName>
    <definedName name="K.農村環境保全活動" localSheetId="1">[1]【選択肢】!$Q$44:$Q$56</definedName>
    <definedName name="K.農村環境保全活動" localSheetId="0">[1]【選択肢】!$Q$44:$Q$56</definedName>
    <definedName name="K.農村環境保全活動" localSheetId="9">【選択肢】!$Q$44:$Q$56</definedName>
    <definedName name="K.農村環境保全活動" localSheetId="23">[1]【選択肢】!$Q$44:$Q$56</definedName>
    <definedName name="K.農村環境保全活動">【選択肢】!$Q$44:$Q$56</definedName>
    <definedName name="L.増進活動" localSheetId="8">#REF!</definedName>
    <definedName name="L.増進活動" localSheetId="19">[1]【選択肢】!$R$57:$R$64</definedName>
    <definedName name="L.増進活動" localSheetId="16">[1]【選択肢】!$R$57:$R$64</definedName>
    <definedName name="L.増進活動" localSheetId="18">【選択肢】!$R$57:$R$65</definedName>
    <definedName name="L.増進活動" localSheetId="1">[1]【選択肢】!$R$57:$R$64</definedName>
    <definedName name="L.増進活動" localSheetId="0">[1]【選択肢】!$R$57:$R$64</definedName>
    <definedName name="L.増進活動" localSheetId="9">【選択肢】!$R$57:$R$65</definedName>
    <definedName name="L.増進活動" localSheetId="23">[1]【選択肢】!$R$57:$R$64</definedName>
    <definedName name="L.増進活動">【選択肢】!$R$57:$R$65</definedName>
    <definedName name="M.長寿命化" localSheetId="8">#REF!</definedName>
    <definedName name="M.長寿命化" localSheetId="19">[1]【選択肢】!$S$66:$S$71</definedName>
    <definedName name="M.長寿命化" localSheetId="16">[1]【選択肢】!$S$66:$S$71</definedName>
    <definedName name="M.長寿命化" localSheetId="18">【選択肢】!$S$66:$S$71</definedName>
    <definedName name="M.長寿命化" localSheetId="1">[1]【選択肢】!$S$66:$S$71</definedName>
    <definedName name="M.長寿命化" localSheetId="0">[1]【選択肢】!$S$66:$S$71</definedName>
    <definedName name="M.長寿命化" localSheetId="9">【選択肢】!$S$66:$S$71</definedName>
    <definedName name="M.長寿命化" localSheetId="23">[1]【選択肢】!$S$66:$S$71</definedName>
    <definedName name="M.長寿命化" localSheetId="22">【選択肢】!$S$66:$S$71</definedName>
    <definedName name="M.長寿命化">【選択肢】!$S$66:$S$71</definedName>
    <definedName name="_xlnm.Print_Area" localSheetId="8">'（別添）位置図'!$A$1:$J$32</definedName>
    <definedName name="_xlnm.Print_Area" localSheetId="17">'【活動項目番号表】 '!$A$1:$F$190</definedName>
    <definedName name="_xlnm.Print_Area" localSheetId="19">【市町村用】!$C$1:$FL$11</definedName>
    <definedName name="_xlnm.Print_Area" localSheetId="18">【選択肢】!$K$1:$T$78</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活動計画書!$A$1:$W$167</definedName>
    <definedName name="_xlnm.Print_Area" localSheetId="13">金銭出納簿!$A$1:$N$57</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報告書!$A$1:$V$155</definedName>
    <definedName name="_xlnm.Print_Area" localSheetId="15">'報告書（別紙）'!$A$1:$G$51</definedName>
    <definedName name="_xlnm.Print_Area" localSheetId="2">'様式第1-1号'!$A$1:$F$27</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7" i="25" l="1"/>
  <c r="AP7" i="25"/>
  <c r="AO7" i="25"/>
  <c r="AN7" i="25"/>
  <c r="AM7" i="25"/>
  <c r="AL7" i="25"/>
  <c r="AK7" i="25" l="1"/>
  <c r="AJ7" i="25"/>
  <c r="AI7" i="25"/>
  <c r="AH7" i="25"/>
  <c r="AG7" i="25"/>
  <c r="AF7" i="25"/>
  <c r="AE7" i="25"/>
  <c r="AD7" i="25"/>
  <c r="AC7" i="25"/>
  <c r="AB7" i="25"/>
  <c r="AA7" i="25"/>
  <c r="Z7" i="25"/>
  <c r="N123" i="19"/>
  <c r="N25" i="16"/>
  <c r="O25" i="16"/>
  <c r="P25" i="16"/>
  <c r="N26" i="16"/>
  <c r="O26" i="16"/>
  <c r="P26" i="16"/>
  <c r="N27" i="16"/>
  <c r="O27" i="16"/>
  <c r="P27" i="16"/>
  <c r="N21" i="16"/>
  <c r="O21" i="16"/>
  <c r="P21" i="16"/>
  <c r="N22" i="16"/>
  <c r="O22" i="16"/>
  <c r="P22" i="16"/>
  <c r="N23" i="16"/>
  <c r="O23" i="16"/>
  <c r="P23" i="16"/>
  <c r="G27" i="16"/>
  <c r="N112" i="19"/>
  <c r="N80" i="19"/>
  <c r="P24" i="16" l="1"/>
  <c r="O24" i="16"/>
  <c r="N24" i="16"/>
  <c r="P20" i="16"/>
  <c r="O20" i="16"/>
  <c r="N20" i="16"/>
  <c r="P19" i="16"/>
  <c r="O19" i="16"/>
  <c r="N19" i="16"/>
  <c r="P18" i="16"/>
  <c r="O18" i="16"/>
  <c r="N18" i="16"/>
  <c r="P17" i="16"/>
  <c r="O17" i="16"/>
  <c r="N17" i="16"/>
  <c r="P16" i="16"/>
  <c r="O16" i="16"/>
  <c r="N16" i="16"/>
  <c r="P15" i="16"/>
  <c r="O15" i="16"/>
  <c r="N15" i="16"/>
  <c r="P14" i="16"/>
  <c r="O14" i="16"/>
  <c r="N14" i="16"/>
  <c r="P13" i="16"/>
  <c r="O13" i="16"/>
  <c r="N13" i="16"/>
  <c r="P12" i="16"/>
  <c r="O12" i="16"/>
  <c r="N12" i="16"/>
  <c r="P11" i="16"/>
  <c r="O11" i="16"/>
  <c r="N11" i="16"/>
  <c r="P10" i="16"/>
  <c r="O10" i="16"/>
  <c r="N10" i="16"/>
  <c r="P9" i="16"/>
  <c r="O9" i="16"/>
  <c r="N9" i="16"/>
  <c r="B33" i="23"/>
  <c r="C33" i="23" s="1"/>
  <c r="B15" i="23"/>
  <c r="B14" i="23"/>
  <c r="B13" i="23"/>
  <c r="B12" i="23"/>
  <c r="H17" i="22"/>
  <c r="C6" i="22"/>
  <c r="C5" i="24" s="1"/>
  <c r="CD7" i="25"/>
  <c r="O101" i="3"/>
  <c r="FL7" i="25"/>
  <c r="FK7" i="25"/>
  <c r="FJ7" i="25"/>
  <c r="FG7" i="25"/>
  <c r="FF7" i="25"/>
  <c r="FE7" i="25"/>
  <c r="FB7" i="25"/>
  <c r="FA7" i="25"/>
  <c r="FC7" i="25" s="1"/>
  <c r="EY7" i="25" s="1"/>
  <c r="EZ7" i="25"/>
  <c r="EW7" i="25"/>
  <c r="EV7" i="25"/>
  <c r="EU7" i="25"/>
  <c r="ES7" i="25"/>
  <c r="CU7" i="25"/>
  <c r="CC7" i="25"/>
  <c r="BZ7" i="25"/>
  <c r="BY7" i="25"/>
  <c r="BX7" i="25"/>
  <c r="BW7" i="25"/>
  <c r="BV7" i="25"/>
  <c r="BU7" i="25"/>
  <c r="BT7" i="25"/>
  <c r="BS7" i="25"/>
  <c r="BR7" i="25"/>
  <c r="BQ7" i="25"/>
  <c r="BP7" i="25"/>
  <c r="BO7" i="25"/>
  <c r="BN7" i="25"/>
  <c r="BM7" i="25"/>
  <c r="BL7" i="25"/>
  <c r="BK7" i="25"/>
  <c r="BJ7" i="25"/>
  <c r="BI7" i="25"/>
  <c r="BH7" i="25"/>
  <c r="BG7" i="25"/>
  <c r="BF7" i="25"/>
  <c r="BD7" i="25"/>
  <c r="BC7" i="25"/>
  <c r="BE7" i="25" s="1"/>
  <c r="BB7" i="25"/>
  <c r="BA7" i="25"/>
  <c r="AY7" i="25"/>
  <c r="AX7" i="25"/>
  <c r="AW7" i="25"/>
  <c r="AV7" i="25"/>
  <c r="AT7" i="25"/>
  <c r="AS7" i="25"/>
  <c r="AU7" i="25" s="1"/>
  <c r="AR7" i="25"/>
  <c r="U7" i="25"/>
  <c r="T7" i="25"/>
  <c r="S7" i="25"/>
  <c r="R7" i="25"/>
  <c r="Q7" i="25"/>
  <c r="P7" i="25"/>
  <c r="O7" i="25"/>
  <c r="N7" i="25"/>
  <c r="M7" i="25"/>
  <c r="K7" i="25"/>
  <c r="J7" i="25"/>
  <c r="I7" i="25"/>
  <c r="L7" i="25" s="1"/>
  <c r="H7" i="25"/>
  <c r="G7" i="25"/>
  <c r="F7" i="25"/>
  <c r="E7" i="25"/>
  <c r="D7" i="25"/>
  <c r="C7" i="25"/>
  <c r="FI7" i="25"/>
  <c r="FH7" i="25"/>
  <c r="FD7" i="25" s="1"/>
  <c r="EX7" i="25"/>
  <c r="ET7" i="25" s="1"/>
  <c r="AZ7" i="25"/>
  <c r="V7" i="25"/>
  <c r="M147" i="19"/>
  <c r="L147" i="19"/>
  <c r="R147" i="19" s="1"/>
  <c r="G147" i="19"/>
  <c r="D147" i="19"/>
  <c r="B147" i="19"/>
  <c r="M146" i="19"/>
  <c r="L146" i="19"/>
  <c r="G146" i="19"/>
  <c r="B20" i="24" s="1"/>
  <c r="D146" i="19"/>
  <c r="A20" i="24" s="1"/>
  <c r="B146" i="19"/>
  <c r="M145" i="19"/>
  <c r="L145" i="19"/>
  <c r="G145" i="19"/>
  <c r="B19" i="24" s="1"/>
  <c r="D145" i="19"/>
  <c r="A19" i="24" s="1"/>
  <c r="B145" i="19"/>
  <c r="M144" i="19"/>
  <c r="O144" i="19" s="1"/>
  <c r="L144" i="19"/>
  <c r="G144" i="19"/>
  <c r="B18" i="24" s="1"/>
  <c r="D144" i="19"/>
  <c r="A18" i="24" s="1"/>
  <c r="B144" i="19"/>
  <c r="M143" i="19"/>
  <c r="L143" i="19"/>
  <c r="R143" i="19" s="1"/>
  <c r="G143" i="19"/>
  <c r="B17" i="24" s="1"/>
  <c r="D143" i="19"/>
  <c r="A17" i="24" s="1"/>
  <c r="B143" i="19"/>
  <c r="M142" i="19"/>
  <c r="L142" i="19"/>
  <c r="G142" i="19"/>
  <c r="B16" i="24" s="1"/>
  <c r="D142" i="19"/>
  <c r="A16" i="24" s="1"/>
  <c r="B142" i="19"/>
  <c r="M141" i="19"/>
  <c r="L141" i="19"/>
  <c r="G141" i="19"/>
  <c r="B15" i="24" s="1"/>
  <c r="D141" i="19"/>
  <c r="A15" i="24" s="1"/>
  <c r="B141" i="19"/>
  <c r="M140" i="19"/>
  <c r="O140" i="19" s="1"/>
  <c r="L140" i="19"/>
  <c r="G140" i="19"/>
  <c r="B14" i="24" s="1"/>
  <c r="D140" i="19"/>
  <c r="A14" i="24" s="1"/>
  <c r="B140" i="19"/>
  <c r="M139" i="19"/>
  <c r="L139" i="19"/>
  <c r="R139" i="19" s="1"/>
  <c r="G139" i="19"/>
  <c r="B13" i="24" s="1"/>
  <c r="D139" i="19"/>
  <c r="A13" i="24" s="1"/>
  <c r="B139" i="19"/>
  <c r="M138" i="19"/>
  <c r="L138" i="19"/>
  <c r="G138" i="19"/>
  <c r="B12" i="24" s="1"/>
  <c r="D138" i="19"/>
  <c r="A12" i="24" s="1"/>
  <c r="B138" i="19"/>
  <c r="M137" i="19"/>
  <c r="L137" i="19"/>
  <c r="G137" i="19"/>
  <c r="B11" i="24" s="1"/>
  <c r="D137" i="19"/>
  <c r="A11" i="24" s="1"/>
  <c r="B137" i="19"/>
  <c r="O123" i="19"/>
  <c r="EL7" i="25" s="1"/>
  <c r="N122" i="19"/>
  <c r="O122" i="19" s="1"/>
  <c r="EK7" i="25" s="1"/>
  <c r="N121" i="19"/>
  <c r="O121" i="19" s="1"/>
  <c r="EJ7" i="25" s="1"/>
  <c r="N120" i="19"/>
  <c r="B30" i="23" s="1"/>
  <c r="N119" i="19"/>
  <c r="N118" i="19"/>
  <c r="B28" i="23" s="1"/>
  <c r="N117" i="19"/>
  <c r="O117" i="19" s="1"/>
  <c r="EF7" i="25" s="1"/>
  <c r="N116" i="19"/>
  <c r="O116" i="19" s="1"/>
  <c r="EE7" i="25" s="1"/>
  <c r="N115" i="19"/>
  <c r="E110" i="19"/>
  <c r="O110" i="19" s="1"/>
  <c r="E109" i="19"/>
  <c r="E108" i="19"/>
  <c r="E107" i="19"/>
  <c r="E106" i="19"/>
  <c r="N105" i="19"/>
  <c r="O105" i="19" s="1"/>
  <c r="N104" i="19"/>
  <c r="O104" i="19" s="1"/>
  <c r="N103" i="19"/>
  <c r="N102" i="19"/>
  <c r="N101" i="19"/>
  <c r="N93" i="19"/>
  <c r="N92" i="19"/>
  <c r="N91" i="19"/>
  <c r="N90" i="19"/>
  <c r="N89" i="19"/>
  <c r="N85" i="19"/>
  <c r="O85" i="19" s="1"/>
  <c r="DM7" i="25" s="1"/>
  <c r="G85" i="19"/>
  <c r="N84" i="19"/>
  <c r="O84" i="19" s="1"/>
  <c r="DL7" i="25" s="1"/>
  <c r="N83" i="19"/>
  <c r="O83" i="19" s="1"/>
  <c r="DK7" i="25" s="1"/>
  <c r="N82" i="19"/>
  <c r="O82" i="19" s="1"/>
  <c r="DJ7" i="25" s="1"/>
  <c r="N81" i="19"/>
  <c r="O81" i="19" s="1"/>
  <c r="DI7" i="25" s="1"/>
  <c r="O80" i="19"/>
  <c r="DH7" i="25" s="1"/>
  <c r="N79" i="19"/>
  <c r="N72" i="19"/>
  <c r="N69" i="19"/>
  <c r="N67" i="19"/>
  <c r="N66" i="19"/>
  <c r="N64" i="19"/>
  <c r="N62" i="19"/>
  <c r="N58" i="19"/>
  <c r="N57" i="19"/>
  <c r="O147" i="19"/>
  <c r="S147" i="19"/>
  <c r="O146" i="19"/>
  <c r="R146" i="19"/>
  <c r="O145" i="19"/>
  <c r="S145" i="19"/>
  <c r="R145" i="19"/>
  <c r="R144" i="19"/>
  <c r="O143" i="19"/>
  <c r="S143" i="19"/>
  <c r="O142" i="19"/>
  <c r="R142" i="19"/>
  <c r="O141" i="19"/>
  <c r="S141" i="19"/>
  <c r="R141" i="19"/>
  <c r="R140" i="19"/>
  <c r="O139" i="19"/>
  <c r="S139" i="19"/>
  <c r="O138" i="19"/>
  <c r="R138" i="19"/>
  <c r="O137" i="19"/>
  <c r="S137" i="19"/>
  <c r="R137" i="19"/>
  <c r="N107" i="19"/>
  <c r="N108" i="19"/>
  <c r="P55" i="6"/>
  <c r="EC7" i="25" s="1"/>
  <c r="P56" i="6"/>
  <c r="P57" i="6"/>
  <c r="P58" i="6"/>
  <c r="P59" i="6"/>
  <c r="P60" i="6"/>
  <c r="P61" i="6"/>
  <c r="P62" i="6"/>
  <c r="P63" i="6"/>
  <c r="P64" i="6"/>
  <c r="P65" i="6"/>
  <c r="P66" i="6"/>
  <c r="P67" i="6"/>
  <c r="P68" i="6"/>
  <c r="P69" i="6"/>
  <c r="P70" i="6"/>
  <c r="P71" i="6"/>
  <c r="P41" i="6"/>
  <c r="B20" i="23" s="1"/>
  <c r="P42" i="6"/>
  <c r="B21" i="23" s="1"/>
  <c r="C21" i="23" s="1"/>
  <c r="P43" i="6"/>
  <c r="B22" i="23" s="1"/>
  <c r="C22" i="23" s="1"/>
  <c r="P44" i="6"/>
  <c r="DR7" i="25" s="1"/>
  <c r="P45" i="6"/>
  <c r="DS7" i="25" s="1"/>
  <c r="P46" i="6"/>
  <c r="DT7" i="25" s="1"/>
  <c r="P47" i="6"/>
  <c r="DU7" i="25" s="1"/>
  <c r="P48" i="6"/>
  <c r="DV7" i="25" s="1"/>
  <c r="P49" i="6"/>
  <c r="DW7" i="25" s="1"/>
  <c r="P50" i="6"/>
  <c r="DX7" i="25" s="1"/>
  <c r="P51" i="6"/>
  <c r="DY7" i="25" s="1"/>
  <c r="P52" i="6"/>
  <c r="DZ7" i="25" s="1"/>
  <c r="P53" i="6"/>
  <c r="EA7" i="25" s="1"/>
  <c r="P54" i="6"/>
  <c r="EB7" i="25" s="1"/>
  <c r="P24" i="6"/>
  <c r="P25" i="6"/>
  <c r="P26" i="6"/>
  <c r="P27" i="6"/>
  <c r="P28" i="6"/>
  <c r="P29" i="6"/>
  <c r="O89" i="19" s="1"/>
  <c r="P30" i="6"/>
  <c r="O90" i="19" s="1"/>
  <c r="P31" i="6"/>
  <c r="O91" i="19" s="1"/>
  <c r="P32" i="6"/>
  <c r="O92" i="19" s="1"/>
  <c r="P33" i="6"/>
  <c r="O93" i="19" s="1"/>
  <c r="P34" i="6"/>
  <c r="O95" i="19" s="1"/>
  <c r="P35" i="6"/>
  <c r="O97" i="19" s="1"/>
  <c r="DN7" i="25" s="1"/>
  <c r="P36" i="6"/>
  <c r="O98" i="19" s="1"/>
  <c r="DO7" i="25" s="1"/>
  <c r="P37" i="6"/>
  <c r="O99" i="19" s="1"/>
  <c r="DP7" i="25" s="1"/>
  <c r="P38" i="6"/>
  <c r="O100" i="19" s="1"/>
  <c r="DQ7" i="25" s="1"/>
  <c r="P39" i="6"/>
  <c r="B18" i="23" s="1"/>
  <c r="P40" i="6"/>
  <c r="B19" i="23" s="1"/>
  <c r="P7" i="6"/>
  <c r="P8" i="6"/>
  <c r="O60" i="19" s="1"/>
  <c r="P9" i="6"/>
  <c r="O62" i="19" s="1"/>
  <c r="CT7" i="25" s="1"/>
  <c r="P10" i="6"/>
  <c r="O64" i="19" s="1"/>
  <c r="CV7" i="25" s="1"/>
  <c r="P11" i="6"/>
  <c r="O65" i="19" s="1"/>
  <c r="CW7" i="25" s="1"/>
  <c r="P12" i="6"/>
  <c r="P13" i="6"/>
  <c r="P14" i="6"/>
  <c r="O68" i="19" s="1"/>
  <c r="CZ7" i="25" s="1"/>
  <c r="P15" i="6"/>
  <c r="O69" i="19" s="1"/>
  <c r="DA7" i="25" s="1"/>
  <c r="P16" i="6"/>
  <c r="O70" i="19" s="1"/>
  <c r="DB7" i="25" s="1"/>
  <c r="P17" i="6"/>
  <c r="O71" i="19" s="1"/>
  <c r="DC7" i="25" s="1"/>
  <c r="P18" i="6"/>
  <c r="P19" i="6"/>
  <c r="O73" i="19" s="1"/>
  <c r="DE7" i="25" s="1"/>
  <c r="P20" i="6"/>
  <c r="O74" i="19" s="1"/>
  <c r="DF7" i="25" s="1"/>
  <c r="P21" i="6"/>
  <c r="O75" i="19" s="1"/>
  <c r="P22" i="6"/>
  <c r="P23" i="6"/>
  <c r="P6" i="6"/>
  <c r="O16" i="19"/>
  <c r="P7" i="19"/>
  <c r="P6" i="19"/>
  <c r="C4" i="19"/>
  <c r="K3" i="18"/>
  <c r="G21" i="16"/>
  <c r="G22" i="16"/>
  <c r="G23" i="16"/>
  <c r="G24" i="16"/>
  <c r="G25" i="16"/>
  <c r="Q3" i="16"/>
  <c r="B23" i="15"/>
  <c r="B24" i="15"/>
  <c r="B22" i="15"/>
  <c r="I3" i="14"/>
  <c r="I7" i="28"/>
  <c r="E7" i="28"/>
  <c r="Z5" i="28"/>
  <c r="AA5" i="28"/>
  <c r="AB5" i="28"/>
  <c r="AC5" i="28"/>
  <c r="AD5" i="28"/>
  <c r="AE5" i="28"/>
  <c r="AF5" i="28"/>
  <c r="AG5" i="28"/>
  <c r="AH5" i="28"/>
  <c r="AI5" i="28"/>
  <c r="AJ5" i="28"/>
  <c r="AK5" i="28"/>
  <c r="AL5" i="28"/>
  <c r="O67" i="19" l="1"/>
  <c r="CY7" i="25" s="1"/>
  <c r="O115" i="19"/>
  <c r="ED7" i="25" s="1"/>
  <c r="O119" i="19"/>
  <c r="EH7" i="25" s="1"/>
  <c r="O58" i="19"/>
  <c r="O106" i="19"/>
  <c r="B6" i="23"/>
  <c r="EP7" i="25"/>
  <c r="B26" i="23"/>
  <c r="C26" i="23" s="1"/>
  <c r="B32" i="23"/>
  <c r="C32" i="23" s="1"/>
  <c r="O72" i="19"/>
  <c r="DD7" i="25" s="1"/>
  <c r="EQ7" i="25"/>
  <c r="B25" i="23"/>
  <c r="B27" i="23"/>
  <c r="C27" i="23" s="1"/>
  <c r="B29" i="23"/>
  <c r="B31" i="23"/>
  <c r="C31" i="23" s="1"/>
  <c r="O102" i="19"/>
  <c r="O108" i="19"/>
  <c r="O57" i="19"/>
  <c r="O66" i="19"/>
  <c r="CX7" i="25" s="1"/>
  <c r="O79" i="19"/>
  <c r="DG7" i="25" s="1"/>
  <c r="O101" i="19"/>
  <c r="O103" i="19"/>
  <c r="O107" i="19"/>
  <c r="O109" i="19"/>
  <c r="O112" i="19"/>
  <c r="O118" i="19"/>
  <c r="EG7" i="25" s="1"/>
  <c r="O120" i="19"/>
  <c r="EI7" i="25" s="1"/>
  <c r="N106" i="19"/>
  <c r="N110" i="19"/>
  <c r="N109" i="19"/>
  <c r="Q138" i="19"/>
  <c r="EN7" i="25" s="1"/>
  <c r="S138" i="19"/>
  <c r="Q140" i="19"/>
  <c r="ER7" i="25" s="1"/>
  <c r="S140" i="19"/>
  <c r="Q142" i="19"/>
  <c r="S142" i="19"/>
  <c r="Q144" i="19"/>
  <c r="S144" i="19"/>
  <c r="Q146" i="19"/>
  <c r="S146" i="19"/>
  <c r="Q137" i="19"/>
  <c r="EM7" i="25" s="1"/>
  <c r="Q139" i="19"/>
  <c r="EO7" i="25" s="1"/>
  <c r="Q141" i="19"/>
  <c r="Q143" i="19"/>
  <c r="Q145" i="19"/>
  <c r="Q147" i="19"/>
  <c r="J3" i="7"/>
  <c r="H3" i="4"/>
  <c r="F3" i="4"/>
  <c r="D3" i="4"/>
  <c r="B3" i="4"/>
  <c r="N45" i="1"/>
  <c r="O114" i="3"/>
  <c r="O112" i="3"/>
  <c r="O110" i="3"/>
  <c r="O108" i="3"/>
  <c r="F13" i="1"/>
  <c r="F10" i="1"/>
  <c r="F7" i="1"/>
  <c r="M3" i="1"/>
  <c r="F7" i="13"/>
  <c r="F6" i="13"/>
  <c r="E7" i="10"/>
  <c r="E6" i="10"/>
  <c r="A4" i="10"/>
  <c r="B7" i="23" l="1"/>
  <c r="C7" i="22"/>
  <c r="C6" i="24" s="1"/>
  <c r="A3" i="28"/>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A7" i="25"/>
  <c r="A8" i="25"/>
  <c r="E11" i="25"/>
  <c r="D21" i="20"/>
  <c r="D47" i="20"/>
  <c r="Y141" i="19"/>
  <c r="Y142" i="19"/>
  <c r="I9" i="18" l="1"/>
  <c r="I10" i="18" s="1"/>
  <c r="I11" i="18" s="1"/>
  <c r="I12" i="18" s="1"/>
  <c r="I13" i="18" s="1"/>
  <c r="I14" i="18" s="1"/>
  <c r="I15" i="18" s="1"/>
  <c r="I16" i="18" s="1"/>
  <c r="I17" i="18" s="1"/>
  <c r="I18" i="18" s="1"/>
  <c r="I19" i="18" s="1"/>
  <c r="I20" i="18" s="1"/>
  <c r="I21" i="18" s="1"/>
  <c r="I22" i="18" s="1"/>
  <c r="I23" i="18" s="1"/>
  <c r="I24" i="18" s="1"/>
  <c r="I25" i="18" s="1"/>
  <c r="I26" i="18" s="1"/>
  <c r="I27" i="18" s="1"/>
  <c r="I28" i="18" s="1"/>
  <c r="G29" i="18"/>
  <c r="H29" i="18"/>
  <c r="D36" i="18"/>
  <c r="L20" i="19" s="1"/>
  <c r="CA7" i="25" s="1"/>
  <c r="I36" i="18"/>
  <c r="L21" i="19" s="1"/>
  <c r="CB7" i="25" s="1"/>
  <c r="D37" i="18"/>
  <c r="L22" i="19" s="1"/>
  <c r="I37" i="18"/>
  <c r="L23" i="19" s="1"/>
  <c r="CE7" i="25" s="1"/>
  <c r="D38" i="18"/>
  <c r="I38" i="18"/>
  <c r="E39" i="18"/>
  <c r="L29" i="19" s="1"/>
  <c r="CH7" i="25" s="1"/>
  <c r="J39" i="18"/>
  <c r="L34" i="19" s="1"/>
  <c r="CL7" i="25" s="1"/>
  <c r="K39" i="18"/>
  <c r="E40" i="18"/>
  <c r="L30" i="19" s="1"/>
  <c r="CI7" i="25" s="1"/>
  <c r="J40" i="18"/>
  <c r="L35" i="19" s="1"/>
  <c r="CM7" i="25" s="1"/>
  <c r="K40" i="18"/>
  <c r="E41" i="18"/>
  <c r="L31" i="19" s="1"/>
  <c r="CJ7" i="25" s="1"/>
  <c r="J41" i="18"/>
  <c r="L36" i="19" s="1"/>
  <c r="CN7" i="25" s="1"/>
  <c r="K41" i="18"/>
  <c r="E42" i="18"/>
  <c r="L32" i="19" s="1"/>
  <c r="CK7" i="25" s="1"/>
  <c r="J42" i="18"/>
  <c r="L37" i="19" s="1"/>
  <c r="CO7" i="25" s="1"/>
  <c r="K42" i="18"/>
  <c r="E43" i="18"/>
  <c r="J43" i="18"/>
  <c r="K43" i="18"/>
  <c r="L38" i="19" l="1"/>
  <c r="CP7" i="25" s="1"/>
  <c r="L33" i="19"/>
  <c r="L28" i="19"/>
  <c r="L24" i="19"/>
  <c r="I45" i="18"/>
  <c r="J44" i="18" s="1"/>
  <c r="D45" i="18"/>
  <c r="E44" i="18" s="1"/>
  <c r="L39" i="19" s="1"/>
  <c r="CQ7" i="25" s="1"/>
  <c r="I29" i="18"/>
  <c r="G9" i="16"/>
  <c r="G10" i="16"/>
  <c r="G11" i="16"/>
  <c r="G12" i="16"/>
  <c r="G13" i="16"/>
  <c r="G14" i="16"/>
  <c r="G15" i="16"/>
  <c r="G16" i="16"/>
  <c r="G17" i="16"/>
  <c r="G18" i="16"/>
  <c r="G19" i="16"/>
  <c r="G20" i="16"/>
  <c r="G26" i="16"/>
  <c r="E31" i="16"/>
  <c r="W7" i="25" s="1"/>
  <c r="F31" i="16"/>
  <c r="X7" i="25" s="1"/>
  <c r="E45" i="18" l="1"/>
  <c r="L25" i="19"/>
  <c r="H12" i="22" s="1"/>
  <c r="CF7" i="25"/>
  <c r="CG7" i="25" s="1"/>
  <c r="Y7" i="25"/>
  <c r="J45" i="18"/>
  <c r="L40" i="19"/>
  <c r="CR7" i="25" s="1"/>
  <c r="CS7" i="25" s="1"/>
  <c r="G31" i="16"/>
  <c r="S101" i="3"/>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<sst xmlns="http://schemas.openxmlformats.org/spreadsheetml/2006/main" count="11640" uniqueCount="6916">
  <si>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</si>
  <si>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t>都道府県名</t>
    <rPh sb="0" eb="4">
      <t>トドウフケン</t>
    </rPh>
    <rPh sb="4" eb="5">
      <t>メイ</t>
    </rPh>
    <phoneticPr fontId="4"/>
  </si>
  <si>
    <t>○○県</t>
    <rPh sb="2" eb="3">
      <t>ケン</t>
    </rPh>
    <phoneticPr fontId="4"/>
  </si>
  <si>
    <t>　←　「都道府県」まで記入してください。</t>
    <rPh sb="4" eb="8">
      <t>トドウフケン</t>
    </rPh>
    <rPh sb="11" eb="13">
      <t>キニュウ</t>
    </rPh>
    <phoneticPr fontId="4"/>
  </si>
  <si>
    <t>市町村名</t>
    <rPh sb="0" eb="4">
      <t>シチョウソンメイ</t>
    </rPh>
    <phoneticPr fontId="4"/>
  </si>
  <si>
    <t>△△市</t>
    <rPh sb="2" eb="3">
      <t>シ</t>
    </rPh>
    <phoneticPr fontId="4"/>
  </si>
  <si>
    <t>　←　「市町村」まで記入してください。</t>
    <rPh sb="4" eb="7">
      <t>シチョウソン</t>
    </rPh>
    <phoneticPr fontId="4"/>
  </si>
  <si>
    <t>対象組織名</t>
    <rPh sb="0" eb="2">
      <t>タイショウ</t>
    </rPh>
    <rPh sb="2" eb="5">
      <t>ソシキメイ</t>
    </rPh>
    <phoneticPr fontId="4"/>
  </si>
  <si>
    <t>あいうえお活動組織</t>
    <rPh sb="5" eb="7">
      <t>カツドウ</t>
    </rPh>
    <rPh sb="7" eb="9">
      <t>ソシキ</t>
    </rPh>
    <phoneticPr fontId="4"/>
  </si>
  <si>
    <t>代表者名</t>
    <rPh sb="0" eb="3">
      <t>ダイヒョウシャ</t>
    </rPh>
    <rPh sb="3" eb="4">
      <t>メイ</t>
    </rPh>
    <phoneticPr fontId="4"/>
  </si>
  <si>
    <t>多面　太郎</t>
    <rPh sb="0" eb="2">
      <t>タメン</t>
    </rPh>
    <rPh sb="3" eb="5">
      <t>タロウ</t>
    </rPh>
    <phoneticPr fontId="4"/>
  </si>
  <si>
    <t>代表者住所</t>
    <rPh sb="0" eb="3">
      <t>ダイヒョウシャ</t>
    </rPh>
    <rPh sb="3" eb="5">
      <t>ジュウショ</t>
    </rPh>
    <phoneticPr fontId="4"/>
  </si>
  <si>
    <t>○○県△△市○町○-○-○</t>
    <rPh sb="2" eb="3">
      <t>ケン</t>
    </rPh>
    <rPh sb="5" eb="6">
      <t>シ</t>
    </rPh>
    <rPh sb="7" eb="8">
      <t>チョウ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</si>
  <si>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</si>
  <si>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・様式1-1号シートから順番に入力してください。</t>
    <rPh sb="1" eb="3">
      <t>ヨウシキ</t>
    </rPh>
    <rPh sb="6" eb="7">
      <t>ゴウ</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</si>
  <si>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</si>
  <si>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・活動組織の方が入力するセルには、この色が塗ってあります。</t>
    <rPh sb="1" eb="3">
      <t>カツドウ</t>
    </rPh>
    <rPh sb="3" eb="5">
      <t>ソシキ</t>
    </rPh>
    <rPh sb="6" eb="7">
      <t>カタ</t>
    </rPh>
    <rPh sb="8" eb="10">
      <t>ニュウリョク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</si>
  <si>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</si>
  <si>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</si>
  <si>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</si>
  <si>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t>★提出書類と各シートの説明</t>
    <rPh sb="1" eb="3">
      <t>テイシュツ</t>
    </rPh>
    <rPh sb="3" eb="5">
      <t>ショルイ</t>
    </rPh>
    <rPh sb="6" eb="7">
      <t>カク</t>
    </rPh>
    <rPh sb="11" eb="13">
      <t>セツメイ</t>
    </rPh>
    <phoneticPr fontId="4"/>
  </si>
  <si>
    <t>１．事業計画の申請時に提出するもの</t>
    <rPh sb="2" eb="4">
      <t>ジギョウ</t>
    </rPh>
    <rPh sb="4" eb="6">
      <t>ケイカク</t>
    </rPh>
    <rPh sb="7" eb="9">
      <t>シンセイ</t>
    </rPh>
    <rPh sb="9" eb="10">
      <t>トキ</t>
    </rPh>
    <rPh sb="11" eb="13">
      <t>テイシュツ</t>
    </rPh>
    <phoneticPr fontId="4"/>
  </si>
  <si>
    <t>シート名</t>
    <rPh sb="3" eb="4">
      <t>メイ</t>
    </rPh>
    <phoneticPr fontId="4"/>
  </si>
  <si>
    <t>提出の必要性</t>
    <rPh sb="0" eb="2">
      <t>テイシュツ</t>
    </rPh>
    <rPh sb="3" eb="5">
      <t>ヒツヨウ</t>
    </rPh>
    <rPh sb="5" eb="6">
      <t>セイ</t>
    </rPh>
    <phoneticPr fontId="4"/>
  </si>
  <si>
    <t>書類名</t>
    <rPh sb="0" eb="2">
      <t>ショルイ</t>
    </rPh>
    <rPh sb="2" eb="3">
      <t>メイ</t>
    </rPh>
    <phoneticPr fontId="4"/>
  </si>
  <si>
    <t>様式１－１号</t>
    <rPh sb="0" eb="2">
      <t>ヨウシキ</t>
    </rPh>
    <rPh sb="5" eb="6">
      <t>ゴウ</t>
    </rPh>
    <phoneticPr fontId="4"/>
  </si>
  <si>
    <t>必須</t>
    <rPh sb="0" eb="2">
      <t>ヒッス</t>
    </rPh>
    <phoneticPr fontId="4"/>
  </si>
  <si>
    <t>様式第1-1号 多面的機能発揮促進事業に関する計画の認定の申請について</t>
    <rPh sb="0" eb="2">
      <t>ヨウシキ</t>
    </rPh>
    <rPh sb="2" eb="3">
      <t>ダイ</t>
    </rPh>
    <rPh sb="6" eb="7">
      <t>ゴウ</t>
    </rPh>
    <phoneticPr fontId="4"/>
  </si>
  <si>
    <t>様式１－２号</t>
    <rPh sb="0" eb="2">
      <t>ヨウシキ</t>
    </rPh>
    <rPh sb="5" eb="6">
      <t>ゴウ</t>
    </rPh>
    <phoneticPr fontId="4"/>
  </si>
  <si>
    <t>様式第1-2号 多面的機能発揮促進事業に関する計画</t>
    <rPh sb="0" eb="2">
      <t>ヨウシキ</t>
    </rPh>
    <rPh sb="2" eb="3">
      <t>ダイ</t>
    </rPh>
    <rPh sb="6" eb="7">
      <t>ゴウ</t>
    </rPh>
    <phoneticPr fontId="4"/>
  </si>
  <si>
    <t>様式１－３号</t>
    <rPh sb="0" eb="2">
      <t>ヨウシキ</t>
    </rPh>
    <rPh sb="5" eb="6">
      <t>ゴウ</t>
    </rPh>
    <phoneticPr fontId="4"/>
  </si>
  <si>
    <t>様式第1-3号 農業の有する多面的機能の発揮の促進に関する活動計画書</t>
    <rPh sb="0" eb="2">
      <t>ヨウシキ</t>
    </rPh>
    <rPh sb="2" eb="3">
      <t>ダイ</t>
    </rPh>
    <rPh sb="6" eb="7">
      <t>ゴウ</t>
    </rPh>
    <rPh sb="8" eb="10">
      <t>ノウギョウ</t>
    </rPh>
    <phoneticPr fontId="4"/>
  </si>
  <si>
    <t>活動計画書</t>
    <rPh sb="0" eb="2">
      <t>カツドウ</t>
    </rPh>
    <rPh sb="2" eb="5">
      <t>ケイカクショ</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</si>
  <si>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</si>
  <si>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　加算措置</t>
    <rPh sb="1" eb="3">
      <t>カサン</t>
    </rPh>
    <rPh sb="3" eb="5">
      <t>ソチ</t>
    </rPh>
    <phoneticPr fontId="4"/>
  </si>
  <si>
    <t>必要に応じて</t>
    <rPh sb="0" eb="2">
      <t>ヒツヨウ</t>
    </rPh>
    <rPh sb="3" eb="4">
      <t>オウ</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</si>
  <si>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</si>
  <si>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位置図</t>
    <rPh sb="0" eb="2">
      <t>イチ</t>
    </rPh>
    <rPh sb="2" eb="3">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</si>
  <si>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</si>
  <si>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田んぼダム位置図</t>
    <rPh sb="0" eb="1">
      <t>タ</t>
    </rPh>
    <rPh sb="5" eb="7">
      <t>イチ</t>
    </rPh>
    <rPh sb="7" eb="8">
      <t>ズ</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</si>
  <si>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</si>
  <si>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構成員一覧</t>
    <rPh sb="0" eb="3">
      <t>コウセイイン</t>
    </rPh>
    <rPh sb="3" eb="5">
      <t>イチラン</t>
    </rPh>
    <phoneticPr fontId="4"/>
  </si>
  <si>
    <t>必須（どちらかを提出）</t>
    <rPh sb="0" eb="2">
      <t>ヒッス</t>
    </rPh>
    <rPh sb="8" eb="10">
      <t>テイシュツ</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</si>
  <si>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</si>
  <si>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別ファイル</t>
    <rPh sb="0" eb="1">
      <t>ベツ</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</si>
  <si>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</si>
  <si>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長寿命化整備計画</t>
    <rPh sb="0" eb="4">
      <t>チョウジュミョウカ</t>
    </rPh>
    <rPh sb="4" eb="6">
      <t>セイビ</t>
    </rPh>
    <rPh sb="6" eb="8">
      <t>ケイカク</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</si>
  <si>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</si>
  <si>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工事確認書</t>
    <rPh sb="0" eb="2">
      <t>コウジ</t>
    </rPh>
    <rPh sb="2" eb="5">
      <t>カクニンショ</t>
    </rPh>
    <phoneticPr fontId="4"/>
  </si>
  <si>
    <t>様式第1-5号 工事に関する確認書</t>
    <rPh sb="0" eb="2">
      <t>ヨウシキ</t>
    </rPh>
    <rPh sb="2" eb="3">
      <t>ダイ</t>
    </rPh>
    <rPh sb="6" eb="7">
      <t>ゴウ</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</si>
  <si>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</si>
  <si>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２．実施状況の報告時に提出するもの</t>
    <rPh sb="2" eb="4">
      <t>ジッシ</t>
    </rPh>
    <rPh sb="4" eb="6">
      <t>ジョウキョウ</t>
    </rPh>
    <rPh sb="7" eb="9">
      <t>ホウコク</t>
    </rPh>
    <rPh sb="9" eb="10">
      <t>ジ</t>
    </rPh>
    <rPh sb="11" eb="13">
      <t>テイシュツ</t>
    </rPh>
    <phoneticPr fontId="4"/>
  </si>
  <si>
    <t>活動記録</t>
    <rPh sb="0" eb="2">
      <t>カツドウ</t>
    </rPh>
    <rPh sb="2" eb="4">
      <t>キロク</t>
    </rPh>
    <phoneticPr fontId="4"/>
  </si>
  <si>
    <t>必須に応じて</t>
    <rPh sb="0" eb="2">
      <t>ヒッス</t>
    </rPh>
    <rPh sb="3" eb="4">
      <t>オウ</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</si>
  <si>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</si>
  <si>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金銭出納簿</t>
    <rPh sb="0" eb="2">
      <t>キンセン</t>
    </rPh>
    <rPh sb="2" eb="5">
      <t>スイトウボ</t>
    </rPh>
    <phoneticPr fontId="4"/>
  </si>
  <si>
    <t>様式第1-7号 金銭出納簿</t>
    <rPh sb="2" eb="3">
      <t>ダイ</t>
    </rPh>
    <phoneticPr fontId="4"/>
  </si>
  <si>
    <t>報告書</t>
    <rPh sb="0" eb="3">
      <t>ホウコクショ</t>
    </rPh>
    <phoneticPr fontId="4"/>
  </si>
  <si>
    <t>様式第1-8号 実施状況報告書</t>
    <rPh sb="2" eb="3">
      <t>ダイ</t>
    </rPh>
    <phoneticPr fontId="4"/>
  </si>
  <si>
    <t>持越金の使用予定表</t>
    <rPh sb="0" eb="2">
      <t>モチコシ</t>
    </rPh>
    <rPh sb="2" eb="3">
      <t>カネ</t>
    </rPh>
    <rPh sb="4" eb="6">
      <t>シヨウ</t>
    </rPh>
    <rPh sb="6" eb="8">
      <t>ヨテイ</t>
    </rPh>
    <rPh sb="8" eb="9">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</si>
  <si>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</si>
  <si>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３．取組番号表</t>
    <rPh sb="2" eb="3">
      <t>ト</t>
    </rPh>
    <rPh sb="3" eb="4">
      <t>ク</t>
    </rPh>
    <rPh sb="4" eb="6">
      <t>バンゴウ</t>
    </rPh>
    <rPh sb="6" eb="7">
      <t>ヒョウ</t>
    </rPh>
    <phoneticPr fontId="4"/>
  </si>
  <si>
    <t>内容</t>
    <rPh sb="0" eb="2">
      <t>ナイヨウ</t>
    </rPh>
    <phoneticPr fontId="4"/>
  </si>
  <si>
    <t>取組番号早見表</t>
    <rPh sb="0" eb="1">
      <t>ト</t>
    </rPh>
    <rPh sb="1" eb="2">
      <t>ク</t>
    </rPh>
    <rPh sb="2" eb="4">
      <t>バンゴウ</t>
    </rPh>
    <rPh sb="4" eb="7">
      <t>ハヤミヒョウ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</si>
  <si>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</si>
  <si>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取組番号表</t>
    <rPh sb="0" eb="2">
      <t>トリクミ</t>
    </rPh>
    <rPh sb="2" eb="4">
      <t>バンゴウ</t>
    </rPh>
    <rPh sb="4" eb="5">
      <t>ヒョウ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</si>
  <si>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</si>
  <si>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</si>
  <si>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選択肢</t>
    <rPh sb="0" eb="3">
      <t>センタクシ</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</si>
  <si>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</si>
  <si>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市町村用</t>
    <rPh sb="0" eb="3">
      <t>シチョウソン</t>
    </rPh>
    <rPh sb="3" eb="4">
      <t>ヨウ</t>
    </rPh>
    <phoneticPr fontId="4"/>
  </si>
  <si>
    <t>市町村が都道府県に報告する様式</t>
    <rPh sb="0" eb="3">
      <t>シチョウソン</t>
    </rPh>
    <rPh sb="4" eb="8">
      <t>トドウフケン</t>
    </rPh>
    <rPh sb="9" eb="11">
      <t>ホウコク</t>
    </rPh>
    <rPh sb="13" eb="15">
      <t>ヨウシキ</t>
    </rPh>
    <phoneticPr fontId="4"/>
  </si>
  <si>
    <t>別記3-1(1)</t>
    <rPh sb="0" eb="2">
      <t>ベッキ</t>
    </rPh>
    <phoneticPr fontId="4"/>
  </si>
  <si>
    <t>市町村の確認用様式</t>
    <rPh sb="0" eb="3">
      <t>シチョウソン</t>
    </rPh>
    <rPh sb="4" eb="6">
      <t>カクニン</t>
    </rPh>
    <rPh sb="6" eb="7">
      <t>ヨウ</t>
    </rPh>
    <rPh sb="7" eb="9">
      <t>ヨウシキ</t>
    </rPh>
    <phoneticPr fontId="4"/>
  </si>
  <si>
    <t>別記3-1(2)</t>
    <rPh sb="0" eb="2">
      <t>ベッキ</t>
    </rPh>
    <phoneticPr fontId="4"/>
  </si>
  <si>
    <t>別記3-1(3)</t>
    <rPh sb="0" eb="2">
      <t>ベッキ</t>
    </rPh>
    <phoneticPr fontId="4"/>
  </si>
  <si>
    <t>市町村コード</t>
    <rPh sb="0" eb="3">
      <t>シチョウソン</t>
    </rPh>
    <phoneticPr fontId="4"/>
  </si>
  <si>
    <t>集計用の市町村コード一覧表</t>
    <rPh sb="0" eb="2">
      <t>シュウケイ</t>
    </rPh>
    <rPh sb="2" eb="3">
      <t>ヨウ</t>
    </rPh>
    <rPh sb="4" eb="7">
      <t>シチョウソン</t>
    </rPh>
    <rPh sb="10" eb="12">
      <t>イチラン</t>
    </rPh>
    <rPh sb="12" eb="13">
      <t>ヒョウ</t>
    </rPh>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</si>
  <si>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</si>
  <si>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・画面下の様式名を選択すると、入力する様式を切り替えることができます。
　左下の◀▶をクリックすることで、隠れている様式を表示させることができます。</t>
    <phoneticPr fontId="4"/>
  </si>
  <si>
    <t>・色が塗られているマスがありますが、これはパソコンで作成する方向けの目印です。
　色にかかわらず、必要な項目を記入してください。</t>
    <phoneticPr fontId="4"/>
  </si>
  <si>
    <t>加算措置</t>
    <rPh sb="0" eb="2">
      <t>カサン</t>
    </rPh>
    <rPh sb="2" eb="4">
      <t>ソチ</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</si>
  <si>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</si>
  <si>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（様式第１－１号）</t>
    <phoneticPr fontId="4"/>
  </si>
  <si>
    <t>〇</t>
    <phoneticPr fontId="4"/>
  </si>
  <si>
    <t>【活動組織から市町村に提出するもの】</t>
    <phoneticPr fontId="4"/>
  </si>
  <si>
    <t>農林水産省様式　　</t>
    <rPh sb="0" eb="2">
      <t>ノウリン</t>
    </rPh>
    <rPh sb="2" eb="5">
      <t>スイサンショウ</t>
    </rPh>
    <rPh sb="5" eb="7">
      <t>ヨウシキ</t>
    </rPh>
    <phoneticPr fontId="4"/>
  </si>
  <si>
    <t>○年○月○日</t>
    <rPh sb="1" eb="2">
      <t>ネン</t>
    </rPh>
    <rPh sb="3" eb="4">
      <t>ガツ</t>
    </rPh>
    <rPh sb="5" eb="6">
      <t>ニチ</t>
    </rPh>
    <phoneticPr fontId="4"/>
  </si>
  <si>
    <t>長　殿</t>
    <rPh sb="0" eb="1">
      <t>チョウ</t>
    </rPh>
    <rPh sb="2" eb="3">
      <t>ドノ</t>
    </rPh>
    <phoneticPr fontId="4"/>
  </si>
  <si>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</si>
  <si>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</si>
  <si>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記</t>
    <phoneticPr fontId="4"/>
  </si>
  <si>
    <t>１　事業計画</t>
  </si>
  <si>
    <t>２　農業の有する多面的機能の発揮の促進に関する活動計画書</t>
  </si>
  <si>
    <t>■</t>
  </si>
  <si>
    <t>１号事業（多面的機能支払交付金）</t>
    <phoneticPr fontId="4"/>
  </si>
  <si>
    <t>□</t>
  </si>
  <si>
    <t>２号事業（中山間地域等直接支払交付金）</t>
    <phoneticPr fontId="4"/>
  </si>
  <si>
    <t>３号事業（環境保全型農業直接支払交付金）</t>
    <phoneticPr fontId="4"/>
  </si>
  <si>
    <t>３　その他</t>
  </si>
  <si>
    <t>都道府県の同意書の写し（都道府県営土地改良施設の管理）</t>
    <phoneticPr fontId="4"/>
  </si>
  <si>
    <t>（様式第１－２号）</t>
    <rPh sb="1" eb="3">
      <t>ヨウシキ</t>
    </rPh>
    <phoneticPr fontId="4"/>
  </si>
  <si>
    <t>農林水産省様式</t>
    <phoneticPr fontId="4"/>
  </si>
  <si>
    <t>多面的機能発揮促進事業に関する計画</t>
    <rPh sb="9" eb="11">
      <t>ジギョウ</t>
    </rPh>
    <phoneticPr fontId="65"/>
  </si>
  <si>
    <t>１ 多面的機能発揮促進事業の目標</t>
    <phoneticPr fontId="65"/>
  </si>
  <si>
    <t>１．現況</t>
    <rPh sb="2" eb="4">
      <t>ゲンキョウ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</si>
  <si>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</si>
  <si>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２．目標</t>
    <rPh sb="2" eb="4">
      <t>モクヒョウ</t>
    </rPh>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</si>
  <si>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</si>
  <si>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 多面的機能発揮促進事業の内容</t>
    <phoneticPr fontId="65"/>
  </si>
  <si>
    <t>　（１）多面的機能発揮促進事業の種類及び実施区域</t>
    <phoneticPr fontId="65"/>
  </si>
  <si>
    <t>　　① 種類（実施するものに○を付すこと。）</t>
    <phoneticPr fontId="65"/>
  </si>
  <si>
    <r>
      <t>１号事業</t>
    </r>
    <r>
      <rPr>
        <sz val="12"/>
        <color indexed="8"/>
        <rFont val="ＭＳ 明朝"/>
        <family val="1"/>
        <charset val="128"/>
      </rPr>
      <t>（多面的機能支払交付金）</t>
    </r>
    <phoneticPr fontId="65"/>
  </si>
  <si>
    <t>○</t>
    <phoneticPr fontId="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</si>
  <si>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</si>
  <si>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t>○</t>
  </si>
  <si>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</si>
  <si>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r>
      <t>２号事業</t>
    </r>
    <r>
      <rPr>
        <sz val="12"/>
        <color indexed="8"/>
        <rFont val="ＭＳ 明朝"/>
        <family val="1"/>
        <charset val="128"/>
      </rPr>
      <t>（中山間地域等直接支払交付金）</t>
    </r>
    <phoneticPr fontId="65"/>
  </si>
  <si>
    <r>
      <t>３号事業</t>
    </r>
    <r>
      <rPr>
        <sz val="12"/>
        <color indexed="8"/>
        <rFont val="ＭＳ 明朝"/>
        <family val="1"/>
        <charset val="128"/>
      </rPr>
      <t>（環境保全型農業直接支払交付金）</t>
    </r>
    <phoneticPr fontId="65"/>
  </si>
  <si>
    <r>
      <t>４号事業</t>
    </r>
    <r>
      <rPr>
        <sz val="12"/>
        <color indexed="8"/>
        <rFont val="ＭＳ 明朝"/>
        <family val="1"/>
        <charset val="128"/>
      </rPr>
      <t>（その他農業の有する多面的機能の発揮の促進に資する事業）</t>
    </r>
    <phoneticPr fontId="65"/>
  </si>
  <si>
    <t>　　② 実施区域</t>
    <phoneticPr fontId="65"/>
  </si>
  <si>
    <t>　（例）農業の有する多面的機能の発揮の促進に関する活動計画書（以下「活動計画書」という。）「（別添１）実施区域位置図」のとおり。</t>
    <rPh sb="2" eb="3">
      <t>レイ</t>
    </rPh>
    <rPh sb="47" eb="49">
      <t>ベッテン</t>
    </rPh>
    <phoneticPr fontId="4"/>
  </si>
  <si>
    <t>　（２）活動の内容等</t>
    <rPh sb="4" eb="6">
      <t>カツドウ</t>
    </rPh>
    <rPh sb="7" eb="9">
      <t>ナイヨウ</t>
    </rPh>
    <rPh sb="9" eb="10">
      <t>トウ</t>
    </rPh>
    <phoneticPr fontId="65"/>
  </si>
  <si>
    <t>　　① １号事業</t>
    <rPh sb="5" eb="6">
      <t>ゴウ</t>
    </rPh>
    <rPh sb="6" eb="8">
      <t>ジギョウ</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</si>
  <si>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</si>
  <si>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</si>
  <si>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２）活動の内容</t>
    <rPh sb="6" eb="8">
      <t>カツドウ</t>
    </rPh>
    <rPh sb="9" eb="11">
      <t>ナイヨウ</t>
    </rPh>
    <phoneticPr fontId="65"/>
  </si>
  <si>
    <t>（例）　イ　イの活動</t>
    <rPh sb="1" eb="2">
      <t>レイ</t>
    </rPh>
    <phoneticPr fontId="4"/>
  </si>
  <si>
    <t>活動計画書「３．活動の計画」の「（１）農地維持支払」に記載のとおり。</t>
    <phoneticPr fontId="4"/>
  </si>
  <si>
    <t xml:space="preserve"> 　 　　ロ　ロの活動</t>
    <phoneticPr fontId="4"/>
  </si>
  <si>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</si>
  <si>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３ 多面的機能発揮促進事業の実施期間</t>
  </si>
  <si>
    <t>　（例）活動計画書「Ⅰ．地区の概要」の「１．活動期間」のとおり。</t>
    <rPh sb="2" eb="3">
      <t>レイ</t>
    </rPh>
    <phoneticPr fontId="6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</si>
  <si>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</si>
  <si>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</si>
  <si>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＜施行注意＞</t>
    <rPh sb="1" eb="3">
      <t>セコウ</t>
    </rPh>
    <rPh sb="3" eb="5">
      <t>チュウイ</t>
    </rPh>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</si>
  <si>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</si>
  <si>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</si>
  <si>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</si>
  <si>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</si>
  <si>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（あいうえおかつどうそしき）</t>
  </si>
  <si>
    <t>組織名</t>
    <phoneticPr fontId="4"/>
  </si>
  <si>
    <t>（ためん　たろう）</t>
  </si>
  <si>
    <t>代表者氏名</t>
    <phoneticPr fontId="4"/>
  </si>
  <si>
    <t>（まるけんさんかくしまるちょう）</t>
  </si>
  <si>
    <t>所在地</t>
    <rPh sb="0" eb="3">
      <t>ショザイチ</t>
    </rPh>
    <phoneticPr fontId="4"/>
  </si>
  <si>
    <t>Ⅰ．　</t>
    <phoneticPr fontId="4"/>
  </si>
  <si>
    <t>地区の概要（共通）</t>
    <phoneticPr fontId="4"/>
  </si>
  <si>
    <t>＜活動の計画＞</t>
    <rPh sb="1" eb="3">
      <t>カツドウ</t>
    </rPh>
    <rPh sb="4" eb="6">
      <t>ケイカク</t>
    </rPh>
    <phoneticPr fontId="4"/>
  </si>
  <si>
    <t>■</t>
    <phoneticPr fontId="4"/>
  </si>
  <si>
    <t>Ⅱ． １号事業（多面的機能支払）</t>
    <phoneticPr fontId="4"/>
  </si>
  <si>
    <t>別紙１</t>
    <rPh sb="0" eb="2">
      <t>ベッシ</t>
    </rPh>
    <phoneticPr fontId="4"/>
  </si>
  <si>
    <t>□</t>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</si>
  <si>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</si>
  <si>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</si>
  <si>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</si>
  <si>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</si>
  <si>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</si>
  <si>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</si>
  <si>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</si>
  <si>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</si>
  <si>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</si>
  <si>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</si>
  <si>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</si>
  <si>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</si>
  <si>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</si>
  <si>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</si>
  <si>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令和４年度</t>
    <rPh sb="0" eb="2">
      <t>レイワ</t>
    </rPh>
    <rPh sb="3" eb="5">
      <t>ネンド</t>
    </rPh>
    <phoneticPr fontId="4"/>
  </si>
  <si>
    <t>令和８年度</t>
    <rPh sb="0" eb="2">
      <t>レイワ</t>
    </rPh>
    <rPh sb="3" eb="5">
      <t>ネンド</t>
    </rPh>
    <phoneticPr fontId="4"/>
  </si>
  <si>
    <t>○年度</t>
    <rPh sb="1" eb="3">
      <t>ネンド</t>
    </rPh>
    <phoneticPr fontId="4"/>
  </si>
  <si>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</si>
  <si>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</si>
  <si>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</si>
  <si>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</si>
  <si>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</si>
  <si>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</si>
  <si>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</si>
  <si>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</si>
  <si>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</si>
  <si>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</si>
  <si>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</si>
  <si>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</si>
  <si>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</si>
  <si>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</si>
  <si>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</si>
  <si>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</si>
  <si>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</si>
  <si>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</si>
  <si>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</si>
  <si>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</si>
  <si>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</si>
  <si>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</si>
  <si>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</si>
  <si>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</si>
  <si>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</si>
  <si>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</si>
  <si>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</si>
  <si>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</si>
  <si>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</si>
  <si>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</si>
  <si>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</si>
  <si>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</si>
  <si>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</si>
  <si>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</si>
  <si>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</si>
  <si>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</si>
  <si>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</si>
  <si>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</si>
  <si>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</si>
  <si>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</si>
  <si>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</si>
  <si>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</si>
  <si>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</si>
  <si>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</si>
  <si>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</si>
  <si>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</si>
  <si>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</si>
  <si>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</si>
  <si>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</si>
  <si>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</si>
  <si>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</si>
  <si>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</si>
  <si>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</si>
  <si>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</si>
  <si>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</si>
  <si>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</si>
  <si>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</si>
  <si>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</si>
  <si>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</si>
  <si>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</si>
  <si>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</si>
  <si>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広域活動組織となるための規模要件を満たさない場合は○</t>
    <phoneticPr fontId="4"/>
  </si>
  <si>
    <t>集落数×200万円</t>
    <rPh sb="0" eb="2">
      <t>シュウラク</t>
    </rPh>
    <rPh sb="2" eb="3">
      <t>スウ</t>
    </rPh>
    <rPh sb="7" eb="9">
      <t>マンエン</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</si>
  <si>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</si>
  <si>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</si>
  <si>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</si>
  <si>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</si>
  <si>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</si>
  <si>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令和</t>
    <rPh sb="0" eb="2">
      <t>レイワ</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</si>
  <si>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</si>
  <si>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</si>
  <si>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</si>
  <si>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</si>
  <si>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</si>
  <si>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</si>
  <si>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</si>
  <si>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</si>
  <si>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地域振興立法の適用</t>
    <rPh sb="0" eb="2">
      <t>チイキ</t>
    </rPh>
    <rPh sb="2" eb="4">
      <t>シンコウ</t>
    </rPh>
    <rPh sb="4" eb="6">
      <t>リッポウ</t>
    </rPh>
    <rPh sb="7" eb="9">
      <t>テキヨウ</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</si>
  <si>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</si>
  <si>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</si>
  <si>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</si>
  <si>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</si>
  <si>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</si>
  <si>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</si>
  <si>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</si>
  <si>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</si>
  <si>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指定棚田地域の該当状況</t>
    <rPh sb="0" eb="2">
      <t>シテイ</t>
    </rPh>
    <rPh sb="2" eb="4">
      <t>タナダ</t>
    </rPh>
    <rPh sb="4" eb="6">
      <t>チイキ</t>
    </rPh>
    <rPh sb="7" eb="9">
      <t>ガイトウ</t>
    </rPh>
    <rPh sb="9" eb="11">
      <t>ジョウキョウ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</si>
  <si>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</si>
  <si>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</si>
  <si>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</si>
  <si>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</si>
  <si>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</si>
  <si>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　（１）農地維持支払</t>
    <phoneticPr fontId="4"/>
  </si>
  <si>
    <t>★実施する月に○を記入してください。</t>
    <rPh sb="1" eb="3">
      <t>ジッシ</t>
    </rPh>
    <rPh sb="5" eb="6">
      <t>ツキ</t>
    </rPh>
    <rPh sb="9" eb="11">
      <t>キニュウ</t>
    </rPh>
    <phoneticPr fontId="4"/>
  </si>
  <si>
    <t>活動区分</t>
    <rPh sb="0" eb="2">
      <t>カツドウ</t>
    </rPh>
    <rPh sb="2" eb="4">
      <t>クブン</t>
    </rPh>
    <phoneticPr fontId="4"/>
  </si>
  <si>
    <t>活動項目</t>
    <rPh sb="0" eb="2">
      <t>カツドウ</t>
    </rPh>
    <rPh sb="2" eb="4">
      <t>コウモク</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</si>
  <si>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</si>
  <si>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</si>
  <si>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</si>
  <si>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</si>
  <si>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</si>
  <si>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</si>
  <si>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</si>
  <si>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</si>
  <si>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</si>
  <si>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</si>
  <si>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</si>
  <si>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</si>
  <si>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</si>
  <si>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</si>
  <si>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</si>
  <si>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</si>
  <si>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</si>
  <si>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</si>
  <si>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</si>
  <si>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</si>
  <si>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</si>
  <si>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</si>
  <si>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</si>
  <si>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</si>
  <si>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</si>
  <si>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</si>
  <si>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</si>
  <si>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</si>
  <si>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</si>
  <si>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</si>
  <si>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</si>
  <si>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</si>
  <si>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</si>
  <si>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</si>
  <si>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</si>
  <si>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</si>
  <si>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</si>
  <si>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</si>
  <si>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</si>
  <si>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</si>
  <si>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</si>
  <si>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</si>
  <si>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</si>
  <si>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</si>
  <si>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r>
      <t>③</t>
    </r>
    <r>
      <rPr>
        <sz val="9.5"/>
        <rFont val="HG丸ｺﾞｼｯｸM-PRO"/>
        <family val="3"/>
        <charset val="128"/>
      </rPr>
      <t>地域外の経営体との協力・役割分担による保全管理</t>
    </r>
    <phoneticPr fontId="4"/>
  </si>
  <si>
    <t>⑥その他</t>
    <phoneticPr fontId="4"/>
  </si>
  <si>
    <t>２）今後、地域で取り組んでいくべき保全管理の内容を①～⑤から1項目以上選んでください。</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</si>
  <si>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</si>
  <si>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</si>
  <si>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</si>
  <si>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</si>
  <si>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</si>
  <si>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</si>
  <si>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</si>
  <si>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</si>
  <si>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</si>
  <si>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</si>
  <si>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</si>
  <si>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</si>
  <si>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</si>
  <si>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</si>
  <si>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４） ２）で選んだ内容に取り組むため、毎年実践する活動を17～23から1項目以上選んでください。</t>
    <rPh sb="19" eb="21">
      <t>マイトシ</t>
    </rPh>
    <rPh sb="21" eb="23">
      <t>ジッセン</t>
    </rPh>
    <phoneticPr fontId="4"/>
  </si>
  <si>
    <t>17．入り作農家や土地持ち非農家を含む
　 　農業者の検討会の開催</t>
    <rPh sb="6" eb="8">
      <t>ノウカ</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</si>
  <si>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</si>
  <si>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</si>
  <si>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</si>
  <si>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</si>
  <si>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</si>
  <si>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</si>
  <si>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（２）資源向上支払（共同）</t>
    <rPh sb="3" eb="5">
      <t>シゲン</t>
    </rPh>
    <rPh sb="5" eb="7">
      <t>コウジョウ</t>
    </rPh>
    <rPh sb="7" eb="9">
      <t>シハライ</t>
    </rPh>
    <rPh sb="10" eb="12">
      <t>キョウドウ</t>
    </rPh>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</si>
  <si>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</si>
  <si>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</si>
  <si>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</si>
  <si>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</si>
  <si>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</si>
  <si>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</si>
  <si>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</si>
  <si>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</si>
  <si>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</si>
  <si>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令和○年度に受講予定（活動期間内に１回以上受講）</t>
    <rPh sb="0" eb="2">
      <t>レイワ</t>
    </rPh>
    <rPh sb="3" eb="5">
      <t>ネンド</t>
    </rPh>
    <rPh sb="6" eb="8">
      <t>ジュコウ</t>
    </rPh>
    <rPh sb="8" eb="10">
      <t>ヨテイ</t>
    </rPh>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</si>
  <si>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</si>
  <si>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</si>
  <si>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</si>
  <si>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</si>
  <si>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</si>
  <si>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</si>
  <si>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</si>
  <si>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</si>
  <si>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</si>
  <si>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</si>
  <si>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</si>
  <si>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</si>
  <si>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</si>
  <si>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</si>
  <si>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</si>
  <si>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</si>
  <si>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</si>
  <si>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</si>
  <si>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</si>
  <si>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</si>
  <si>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</si>
  <si>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</si>
  <si>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</si>
  <si>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</si>
  <si>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52　遊休農地の有効活用</t>
    <rPh sb="3" eb="5">
      <t>ユウキュウ</t>
    </rPh>
    <rPh sb="5" eb="7">
      <t>ノウチ</t>
    </rPh>
    <rPh sb="8" eb="10">
      <t>ユウコウ</t>
    </rPh>
    <rPh sb="10" eb="12">
      <t>カツヨウ</t>
    </rPh>
    <phoneticPr fontId="2"/>
  </si>
  <si>
    <t>55　防災・減災力の強化</t>
    <rPh sb="3" eb="5">
      <t>ボウサイ</t>
    </rPh>
    <rPh sb="6" eb="7">
      <t>ゲン</t>
    </rPh>
    <rPh sb="7" eb="8">
      <t>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</si>
  <si>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</si>
  <si>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57　やすらぎ・福祉及び教育機能の活用</t>
    <rPh sb="8" eb="10">
      <t>フクシ</t>
    </rPh>
    <rPh sb="10" eb="11">
      <t>オヨ</t>
    </rPh>
    <rPh sb="12" eb="14">
      <t>キョウイク</t>
    </rPh>
    <rPh sb="14" eb="16">
      <t>キノウ</t>
    </rPh>
    <rPh sb="17" eb="19">
      <t>カツヨウ</t>
    </rPh>
    <phoneticPr fontId="2"/>
  </si>
  <si>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</si>
  <si>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</si>
  <si>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56．農村環境保全活動の幅広い展開　を選択した場合、以下の太枠内も記入してください。</t>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</si>
  <si>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</si>
  <si>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</si>
  <si>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</si>
  <si>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</si>
  <si>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水田貯留・地下水かん養</t>
    <rPh sb="0" eb="2">
      <t>スイデン</t>
    </rPh>
    <rPh sb="2" eb="4">
      <t>チョリュウ</t>
    </rPh>
    <rPh sb="5" eb="8">
      <t>チカスイ</t>
    </rPh>
    <rPh sb="10" eb="11">
      <t>ヨウ</t>
    </rPh>
    <phoneticPr fontId="2"/>
  </si>
  <si>
    <t>高度な保全活動の活動項目</t>
    <rPh sb="0" eb="2">
      <t>コウド</t>
    </rPh>
    <rPh sb="3" eb="5">
      <t>ホゼン</t>
    </rPh>
    <rPh sb="5" eb="7">
      <t>カツドウ</t>
    </rPh>
    <rPh sb="8" eb="10">
      <t>カツドウ</t>
    </rPh>
    <rPh sb="10" eb="12">
      <t>コウモク</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</si>
  <si>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</si>
  <si>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</si>
  <si>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（３）資源向上支払（長寿命化）</t>
    <rPh sb="3" eb="5">
      <t>シゲン</t>
    </rPh>
    <rPh sb="5" eb="7">
      <t>コウジョウ</t>
    </rPh>
    <rPh sb="7" eb="9">
      <t>シハライ</t>
    </rPh>
    <rPh sb="10" eb="14">
      <t>チョウジュミョウカ</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</si>
  <si>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</si>
  <si>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</si>
  <si>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</si>
  <si>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</si>
  <si>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</si>
  <si>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</si>
  <si>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</si>
  <si>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</si>
  <si>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</si>
  <si>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</si>
  <si>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</si>
  <si>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水路</t>
    <rPh sb="0" eb="2">
      <t>スイロ</t>
    </rPh>
    <phoneticPr fontId="2"/>
  </si>
  <si>
    <t>61　水路の補修</t>
    <rPh sb="3" eb="5">
      <t>スイロ</t>
    </rPh>
    <rPh sb="6" eb="8">
      <t>ホシュウ</t>
    </rPh>
    <phoneticPr fontId="2"/>
  </si>
  <si>
    <t>水路○○ー○の老朽化部分の目地補修を行う</t>
    <rPh sb="0" eb="2">
      <t>スイロ</t>
    </rPh>
    <rPh sb="7" eb="10">
      <t>ロウキュウカ</t>
    </rPh>
    <rPh sb="10" eb="12">
      <t>ブブン</t>
    </rPh>
    <rPh sb="13" eb="15">
      <t>メジ</t>
    </rPh>
    <rPh sb="15" eb="17">
      <t>ホシュウ</t>
    </rPh>
    <rPh sb="18" eb="19">
      <t>オコナ</t>
    </rPh>
    <phoneticPr fontId="4"/>
  </si>
  <si>
    <t>km</t>
  </si>
  <si>
    <t>62　水路の更新等</t>
    <rPh sb="3" eb="5">
      <t>スイロ</t>
    </rPh>
    <rPh sb="6" eb="8">
      <t>コウシン</t>
    </rPh>
    <rPh sb="8" eb="9">
      <t>トウ</t>
    </rPh>
    <phoneticPr fontId="2"/>
  </si>
  <si>
    <t>土水路からコンクリート水路への更新</t>
    <rPh sb="0" eb="1">
      <t>ツチ</t>
    </rPh>
    <rPh sb="1" eb="3">
      <t>スイロ</t>
    </rPh>
    <rPh sb="11" eb="13">
      <t>スイロ</t>
    </rPh>
    <rPh sb="15" eb="17">
      <t>コウシン</t>
    </rPh>
    <phoneticPr fontId="4"/>
  </si>
  <si>
    <t>農道</t>
    <rPh sb="0" eb="2">
      <t>ノウドウ</t>
    </rPh>
    <phoneticPr fontId="2"/>
  </si>
  <si>
    <t>63　農道の補修</t>
    <rPh sb="3" eb="5">
      <t>ノウドウ</t>
    </rPh>
    <rPh sb="6" eb="8">
      <t>ホシュウ</t>
    </rPh>
    <phoneticPr fontId="2"/>
  </si>
  <si>
    <t>農道○○-○の路肩及び法面の補修</t>
    <rPh sb="0" eb="2">
      <t>ノウドウ</t>
    </rPh>
    <rPh sb="7" eb="9">
      <t>ロカタ</t>
    </rPh>
    <rPh sb="9" eb="10">
      <t>オヨ</t>
    </rPh>
    <rPh sb="11" eb="13">
      <t>ノリメン</t>
    </rPh>
    <rPh sb="14" eb="16">
      <t>ホシュウ</t>
    </rPh>
    <phoneticPr fontId="4"/>
  </si>
  <si>
    <t>ため池</t>
    <rPh sb="2" eb="3">
      <t>イケ</t>
    </rPh>
    <phoneticPr fontId="2"/>
  </si>
  <si>
    <t>66　ため池（附帯施設）の更新等</t>
    <rPh sb="5" eb="6">
      <t>イケ</t>
    </rPh>
    <rPh sb="7" eb="9">
      <t>フタイ</t>
    </rPh>
    <rPh sb="9" eb="11">
      <t>シセツ</t>
    </rPh>
    <rPh sb="13" eb="15">
      <t>コウシン</t>
    </rPh>
    <rPh sb="15" eb="16">
      <t>トウ</t>
    </rPh>
    <phoneticPr fontId="2"/>
  </si>
  <si>
    <t>ゲートの更新を行う</t>
    <rPh sb="4" eb="6">
      <t>コウシン</t>
    </rPh>
    <rPh sb="7" eb="8">
      <t>オコナ</t>
    </rPh>
    <phoneticPr fontId="4"/>
  </si>
  <si>
    <t>箇所</t>
    <rPh sb="0" eb="2">
      <t>カショ</t>
    </rPh>
    <phoneticPr fontId="2"/>
  </si>
  <si>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</si>
  <si>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</si>
  <si>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</si>
  <si>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</si>
  <si>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</si>
  <si>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</si>
  <si>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</si>
  <si>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</si>
  <si>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</si>
  <si>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</si>
  <si>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</si>
  <si>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</si>
  <si>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○集落、○集落</t>
    <rPh sb="1" eb="3">
      <t>シュウラク</t>
    </rPh>
    <rPh sb="5" eb="7">
      <t>シュウラク</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</si>
  <si>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</si>
  <si>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</si>
  <si>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</si>
  <si>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</si>
  <si>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項目</t>
    <rPh sb="0" eb="2">
      <t>コウモク</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</si>
  <si>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</si>
  <si>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</si>
  <si>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t>遊休農地の有効活用</t>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</si>
  <si>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</si>
  <si>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地域住民による直営施工</t>
    <phoneticPr fontId="4"/>
  </si>
  <si>
    <t>防災・減災力の強化</t>
    <phoneticPr fontId="4"/>
  </si>
  <si>
    <t>農村環境保全活動の幅広い展開</t>
    <phoneticPr fontId="4"/>
  </si>
  <si>
    <t>やすらぎ・福祉及び教育機能の活用</t>
    <rPh sb="5" eb="7">
      <t>フクシ</t>
    </rPh>
    <rPh sb="7" eb="8">
      <t>オヨ</t>
    </rPh>
    <rPh sb="9" eb="11">
      <t>キョウイク</t>
    </rPh>
    <rPh sb="11" eb="13">
      <t>キノウ</t>
    </rPh>
    <rPh sb="14" eb="16">
      <t>カツヨウ</t>
    </rPh>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</si>
  <si>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</si>
  <si>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</si>
  <si>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</si>
  <si>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</si>
  <si>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</si>
  <si>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</si>
  <si>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</si>
  <si>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</si>
  <si>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</si>
  <si>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</si>
  <si>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</si>
  <si>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</si>
  <si>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</si>
  <si>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</si>
  <si>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</si>
  <si>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･･･①</t>
    <phoneticPr fontId="4"/>
  </si>
  <si>
    <t>･･･②</t>
    <phoneticPr fontId="4"/>
  </si>
  <si>
    <t>農業者以外の割合</t>
    <rPh sb="0" eb="3">
      <t>ノウギョウシャ</t>
    </rPh>
    <rPh sb="3" eb="5">
      <t>イガイ</t>
    </rPh>
    <rPh sb="6" eb="8">
      <t>ワリアイ</t>
    </rPh>
    <phoneticPr fontId="4"/>
  </si>
  <si>
    <t>・・・ ①／②</t>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</si>
  <si>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</si>
  <si>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　個人</t>
    <phoneticPr fontId="4"/>
  </si>
  <si>
    <t>+ 団体の構成員のうち、共同活動に参加する人数</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</si>
  <si>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</si>
  <si>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</si>
  <si>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</si>
  <si>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</si>
  <si>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③－２　あるいは、役員に女性が</t>
    <rPh sb="9" eb="11">
      <t>ヤクイン</t>
    </rPh>
    <rPh sb="12" eb="14">
      <t>ジョセイ</t>
    </rPh>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</si>
  <si>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</si>
  <si>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</si>
  <si>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</si>
  <si>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</si>
  <si>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③－１、２いずれの場合も、共同活動に参加する構成員の総人数の内訳がわかる名簿（様式自由）を添付してください。</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</si>
  <si>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</si>
  <si>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</si>
  <si>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</si>
  <si>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</si>
  <si>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</si>
  <si>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</si>
  <si>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</si>
  <si>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</si>
  <si>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</si>
  <si>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</si>
  <si>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</si>
  <si>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</si>
  <si>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</si>
  <si>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a　実施期間</t>
    <rPh sb="2" eb="4">
      <t>ジッシ</t>
    </rPh>
    <rPh sb="4" eb="6">
      <t>キカン</t>
    </rPh>
    <phoneticPr fontId="4"/>
  </si>
  <si>
    <t>開始年度</t>
    <rPh sb="0" eb="2">
      <t>カイシ</t>
    </rPh>
    <rPh sb="2" eb="4">
      <t>ネンド</t>
    </rPh>
    <phoneticPr fontId="4"/>
  </si>
  <si>
    <t>最終年度</t>
    <rPh sb="0" eb="2">
      <t>サイシュウ</t>
    </rPh>
    <rPh sb="2" eb="4">
      <t>ネンド</t>
    </rPh>
    <phoneticPr fontId="4"/>
  </si>
  <si>
    <t>令和４</t>
    <rPh sb="0" eb="2">
      <t>レイワ</t>
    </rPh>
    <phoneticPr fontId="4"/>
  </si>
  <si>
    <t>令和８</t>
    <rPh sb="0" eb="2">
      <t>レイワ</t>
    </rPh>
    <phoneticPr fontId="4"/>
  </si>
  <si>
    <t>ｂ　実施計画</t>
    <rPh sb="2" eb="4">
      <t>ジッシ</t>
    </rPh>
    <rPh sb="4" eb="6">
      <t>ケイカク</t>
    </rPh>
    <phoneticPr fontId="4"/>
  </si>
  <si>
    <t>年次計画・実施体制等</t>
    <rPh sb="0" eb="2">
      <t>ネンジ</t>
    </rPh>
    <rPh sb="2" eb="4">
      <t>ケイカク</t>
    </rPh>
    <rPh sb="5" eb="7">
      <t>ジッシ</t>
    </rPh>
    <rPh sb="7" eb="9">
      <t>タイセイ</t>
    </rPh>
    <rPh sb="9" eb="10">
      <t>ナド</t>
    </rPh>
    <phoneticPr fontId="4"/>
  </si>
  <si>
    <t>構成員に田んぼダムについて周知を行う。運営委員会が中心となり、田んぼダム実施体制を確立する。資源向上支払（共同）対象農用地のうち10％で田んぼダムを実施する。</t>
    <rPh sb="0" eb="3">
      <t>コウセイイン</t>
    </rPh>
    <rPh sb="4" eb="5">
      <t>タ</t>
    </rPh>
    <rPh sb="13" eb="15">
      <t>シュウチ</t>
    </rPh>
    <rPh sb="16" eb="17">
      <t>オコナ</t>
    </rPh>
    <rPh sb="19" eb="21">
      <t>ウンエイ</t>
    </rPh>
    <rPh sb="21" eb="24">
      <t>イインカイ</t>
    </rPh>
    <rPh sb="25" eb="27">
      <t>チュウシン</t>
    </rPh>
    <rPh sb="31" eb="32">
      <t>タ</t>
    </rPh>
    <rPh sb="36" eb="38">
      <t>ジッシ</t>
    </rPh>
    <rPh sb="38" eb="40">
      <t>タイセイ</t>
    </rPh>
    <rPh sb="41" eb="43">
      <t>カクリツ</t>
    </rPh>
    <phoneticPr fontId="4"/>
  </si>
  <si>
    <t>令和５</t>
    <rPh sb="0" eb="2">
      <t>レイワ</t>
    </rPh>
    <phoneticPr fontId="4"/>
  </si>
  <si>
    <t>資源向上支払（共同）対象農用地のうち30％で田んぼダムを実施する。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</si>
  <si>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令和６</t>
    <rPh sb="0" eb="2">
      <t>レイワ</t>
    </rPh>
    <phoneticPr fontId="4"/>
  </si>
  <si>
    <t>資源向上支払（共同）対象農用地のうち50％で田んぼダムを実施する。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</si>
  <si>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令和７</t>
    <rPh sb="0" eb="2">
      <t>レイワ</t>
    </rPh>
    <phoneticPr fontId="4"/>
  </si>
  <si>
    <t>資源向上支払（共同）対象農用地のうち55％で田んぼダムを実施する。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</si>
  <si>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資源向上支払（共同）対象農用地のうち60％で田んぼダムを実施する。</t>
    <rPh sb="0" eb="2">
      <t>シゲン</t>
    </rPh>
    <rPh sb="2" eb="4">
      <t>コウジョウ</t>
    </rPh>
    <rPh sb="4" eb="6">
      <t>シハラ</t>
    </rPh>
    <rPh sb="7" eb="9">
      <t>キョウドウ</t>
    </rPh>
    <rPh sb="10" eb="12">
      <t>タイショウ</t>
    </rPh>
    <rPh sb="12" eb="15">
      <t>ノウヨウチ</t>
    </rPh>
    <rPh sb="22" eb="23">
      <t>タ</t>
    </rPh>
    <rPh sb="28" eb="30">
      <t>ジッシ</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</si>
  <si>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</si>
  <si>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全対象農用地面積</t>
    <rPh sb="0" eb="1">
      <t>ゼン</t>
    </rPh>
    <rPh sb="1" eb="3">
      <t>タイショウ</t>
    </rPh>
    <rPh sb="3" eb="6">
      <t>ノウヨウチ</t>
    </rPh>
    <rPh sb="6" eb="8">
      <t>メンセキ</t>
    </rPh>
    <phoneticPr fontId="4"/>
  </si>
  <si>
    <t>年当たりの
加算額</t>
    <rPh sb="0" eb="1">
      <t>ネン</t>
    </rPh>
    <rPh sb="1" eb="2">
      <t>ア</t>
    </rPh>
    <rPh sb="6" eb="8">
      <t>カサン</t>
    </rPh>
    <rPh sb="8" eb="9">
      <t>ガク</t>
    </rPh>
    <phoneticPr fontId="4"/>
  </si>
  <si>
    <t>実施面積の
割合</t>
    <phoneticPr fontId="4"/>
  </si>
  <si>
    <t>うち、実施面積</t>
    <rPh sb="3" eb="5">
      <t>ジッシ</t>
    </rPh>
    <rPh sb="5" eb="7">
      <t>メンセキ</t>
    </rPh>
    <phoneticPr fontId="4"/>
  </si>
  <si>
    <t>※資源向上支払（共同）の交付単価の減額条件に該当する場合は、加算措置の交付単価も同様に減額する。</t>
  </si>
  <si>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</si>
  <si>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集落名</t>
    <rPh sb="0" eb="2">
      <t>シュウラク</t>
    </rPh>
    <rPh sb="2" eb="3">
      <t>メイ</t>
    </rPh>
    <phoneticPr fontId="4"/>
  </si>
  <si>
    <t>対象農用地面積</t>
    <phoneticPr fontId="4"/>
  </si>
  <si>
    <t>Ａ</t>
    <phoneticPr fontId="4"/>
  </si>
  <si>
    <t>a</t>
    <phoneticPr fontId="4"/>
  </si>
  <si>
    <t>Ｂ</t>
    <phoneticPr fontId="4"/>
  </si>
  <si>
    <t>Ｃ</t>
    <phoneticPr fontId="4"/>
  </si>
  <si>
    <t>Ｄ</t>
    <phoneticPr fontId="4"/>
  </si>
  <si>
    <t>d　活動実施区域位置図</t>
    <rPh sb="2" eb="4">
      <t>カツドウ</t>
    </rPh>
    <rPh sb="4" eb="6">
      <t>ジッシ</t>
    </rPh>
    <rPh sb="6" eb="8">
      <t>クイキ</t>
    </rPh>
    <rPh sb="8" eb="10">
      <t>イチ</t>
    </rPh>
    <rPh sb="10" eb="11">
      <t>ズ</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</si>
  <si>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</si>
  <si>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</si>
  <si>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</si>
  <si>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</si>
  <si>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</si>
  <si>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</si>
  <si>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</si>
  <si>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</si>
  <si>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（別添３）</t>
    <rPh sb="1" eb="3">
      <t>ベッテン</t>
    </rPh>
    <phoneticPr fontId="4"/>
  </si>
  <si>
    <t>田んぼダム実施区域位置図</t>
    <rPh sb="0" eb="1">
      <t>タ</t>
    </rPh>
    <rPh sb="5" eb="7">
      <t>ジッシ</t>
    </rPh>
    <rPh sb="7" eb="9">
      <t>クイキ</t>
    </rPh>
    <rPh sb="9" eb="11">
      <t>イチ</t>
    </rPh>
    <rPh sb="11" eb="12">
      <t>ズ</t>
    </rPh>
    <phoneticPr fontId="4"/>
  </si>
  <si>
    <t>活動組織名称：</t>
    <rPh sb="0" eb="2">
      <t>カツドウ</t>
    </rPh>
    <rPh sb="2" eb="4">
      <t>ソシキ</t>
    </rPh>
    <rPh sb="4" eb="6">
      <t>メイショウ</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</si>
  <si>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</si>
  <si>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（規約別紙）</t>
    <rPh sb="1" eb="3">
      <t>キヤク</t>
    </rPh>
    <rPh sb="3" eb="5">
      <t>ベッシ</t>
    </rPh>
    <phoneticPr fontId="4"/>
  </si>
  <si>
    <t>農業者</t>
    <rPh sb="0" eb="3">
      <t>ノウギョウシャ</t>
    </rPh>
    <phoneticPr fontId="2"/>
  </si>
  <si>
    <t>農業者以外</t>
    <rPh sb="0" eb="3">
      <t>ノウギョウシャ</t>
    </rPh>
    <rPh sb="3" eb="5">
      <t>イガイ</t>
    </rPh>
    <phoneticPr fontId="2"/>
  </si>
  <si>
    <t>１.農業者個人</t>
    <rPh sb="2" eb="5">
      <t>ノウギョウシャ</t>
    </rPh>
    <rPh sb="5" eb="7">
      <t>コジン</t>
    </rPh>
    <phoneticPr fontId="2"/>
  </si>
  <si>
    <t>２.農事組合法人</t>
    <rPh sb="2" eb="4">
      <t>ノウジ</t>
    </rPh>
    <rPh sb="4" eb="6">
      <t>クミアイ</t>
    </rPh>
    <rPh sb="6" eb="8">
      <t>ホウジン</t>
    </rPh>
    <phoneticPr fontId="2"/>
  </si>
  <si>
    <t>３.営農組合</t>
    <rPh sb="2" eb="4">
      <t>エイノウ</t>
    </rPh>
    <rPh sb="4" eb="6">
      <t>クミアイ</t>
    </rPh>
    <phoneticPr fontId="2"/>
  </si>
  <si>
    <t>４.その他の農業者団体</t>
    <rPh sb="4" eb="5">
      <t>タ</t>
    </rPh>
    <rPh sb="6" eb="9">
      <t>ノウギョウシャ</t>
    </rPh>
    <rPh sb="9" eb="11">
      <t>ダンタイ</t>
    </rPh>
    <phoneticPr fontId="2"/>
  </si>
  <si>
    <t>５.農業者以外個人</t>
    <rPh sb="2" eb="5">
      <t>ノウギョウシャ</t>
    </rPh>
    <rPh sb="5" eb="7">
      <t>イガイ</t>
    </rPh>
    <rPh sb="7" eb="9">
      <t>コジン</t>
    </rPh>
    <phoneticPr fontId="2"/>
  </si>
  <si>
    <t>６.自治会</t>
    <rPh sb="2" eb="5">
      <t>ジチカイ</t>
    </rPh>
    <phoneticPr fontId="2"/>
  </si>
  <si>
    <t>７.女性会</t>
    <rPh sb="2" eb="5">
      <t>ジョセイカイ</t>
    </rPh>
    <phoneticPr fontId="2"/>
  </si>
  <si>
    <t>８.子供会</t>
    <rPh sb="2" eb="5">
      <t>コドモカイ</t>
    </rPh>
    <phoneticPr fontId="2"/>
  </si>
  <si>
    <t>９.土地改良区</t>
    <rPh sb="2" eb="4">
      <t>トチ</t>
    </rPh>
    <rPh sb="4" eb="7">
      <t>カイリョウク</t>
    </rPh>
    <phoneticPr fontId="2"/>
  </si>
  <si>
    <t>10.JA</t>
    <phoneticPr fontId="2"/>
  </si>
  <si>
    <t>11.学校・PTA</t>
    <rPh sb="3" eb="5">
      <t>ガッコウ</t>
    </rPh>
    <phoneticPr fontId="2"/>
  </si>
  <si>
    <t>12.NPO</t>
    <phoneticPr fontId="2"/>
  </si>
  <si>
    <t>13.その他の農業者以外団体</t>
    <rPh sb="5" eb="6">
      <t>タ</t>
    </rPh>
    <rPh sb="7" eb="10">
      <t>ノウギョウシャ</t>
    </rPh>
    <rPh sb="10" eb="12">
      <t>イガイ</t>
    </rPh>
    <rPh sb="12" eb="14">
      <t>ダンタイ</t>
    </rPh>
    <phoneticPr fontId="2"/>
  </si>
  <si>
    <t>１．代表</t>
    <rPh sb="2" eb="4">
      <t>ダイヒョウ</t>
    </rPh>
    <phoneticPr fontId="4"/>
  </si>
  <si>
    <t>カウント</t>
    <phoneticPr fontId="4"/>
  </si>
  <si>
    <t>役職名</t>
    <rPh sb="0" eb="3">
      <t>ヤクショクメイ</t>
    </rPh>
    <phoneticPr fontId="4"/>
  </si>
  <si>
    <t>氏名</t>
    <rPh sb="0" eb="2">
      <t>シメイ</t>
    </rPh>
    <phoneticPr fontId="4"/>
  </si>
  <si>
    <t>住所</t>
    <rPh sb="0" eb="2">
      <t>ジュウショ</t>
    </rPh>
    <phoneticPr fontId="4"/>
  </si>
  <si>
    <t>代表</t>
    <rPh sb="0" eb="2">
      <t>ダイヒョウ</t>
    </rPh>
    <phoneticPr fontId="4"/>
  </si>
  <si>
    <t>２．役員</t>
    <rPh sb="2" eb="4">
      <t>ヤクイン</t>
    </rPh>
    <phoneticPr fontId="4"/>
  </si>
  <si>
    <t>副代表</t>
    <rPh sb="0" eb="3">
      <t>フクダイヒョウ</t>
    </rPh>
    <phoneticPr fontId="4"/>
  </si>
  <si>
    <t>多面　次郎</t>
    <rPh sb="0" eb="2">
      <t>タメン</t>
    </rPh>
    <rPh sb="3" eb="5">
      <t>ジロウ</t>
    </rPh>
    <phoneticPr fontId="4"/>
  </si>
  <si>
    <t>○○県△△市○町１－１－１</t>
    <rPh sb="2" eb="3">
      <t>ケン</t>
    </rPh>
    <rPh sb="5" eb="6">
      <t>シ</t>
    </rPh>
    <rPh sb="6" eb="8">
      <t>マルマチ</t>
    </rPh>
    <phoneticPr fontId="4"/>
  </si>
  <si>
    <t>会計</t>
    <rPh sb="0" eb="2">
      <t>カイケイ</t>
    </rPh>
    <phoneticPr fontId="4"/>
  </si>
  <si>
    <t>多面　三郎</t>
    <rPh sb="0" eb="2">
      <t>タメン</t>
    </rPh>
    <rPh sb="3" eb="5">
      <t>サブロウ</t>
    </rPh>
    <phoneticPr fontId="4"/>
  </si>
  <si>
    <t>３．構成員</t>
    <rPh sb="2" eb="5">
      <t>コウセイイン</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</si>
  <si>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</si>
  <si>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</si>
  <si>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　（１）　○○集落</t>
    <rPh sb="7" eb="9">
      <t>シュウラク</t>
    </rPh>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</si>
  <si>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</si>
  <si>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分類</t>
    <rPh sb="0" eb="2">
      <t>ブンルイ</t>
    </rPh>
    <phoneticPr fontId="4"/>
  </si>
  <si>
    <t>備考（団体名等）</t>
    <rPh sb="0" eb="2">
      <t>ビコウ</t>
    </rPh>
    <rPh sb="3" eb="5">
      <t>ダンタイ</t>
    </rPh>
    <rPh sb="5" eb="6">
      <t>メイ</t>
    </rPh>
    <rPh sb="6" eb="7">
      <t>トウ</t>
    </rPh>
    <phoneticPr fontId="4"/>
  </si>
  <si>
    <t>○○県△△市○町１－１－２</t>
    <rPh sb="2" eb="3">
      <t>ケン</t>
    </rPh>
    <rPh sb="5" eb="6">
      <t>シ</t>
    </rPh>
    <rPh sb="6" eb="8">
      <t>マルマチ</t>
    </rPh>
    <phoneticPr fontId="4"/>
  </si>
  <si>
    <t>○○県△△市○町１－１－３</t>
    <rPh sb="2" eb="3">
      <t>ケン</t>
    </rPh>
    <rPh sb="5" eb="6">
      <t>シ</t>
    </rPh>
    <rPh sb="6" eb="8">
      <t>マルマチ</t>
    </rPh>
    <phoneticPr fontId="4"/>
  </si>
  <si>
    <t>○○営農組合</t>
    <rPh sb="2" eb="4">
      <t>エイノウ</t>
    </rPh>
    <rPh sb="4" eb="6">
      <t>クミアイ</t>
    </rPh>
    <phoneticPr fontId="4"/>
  </si>
  <si>
    <t>②　農業者以外の個人</t>
    <rPh sb="5" eb="7">
      <t>イガイ</t>
    </rPh>
    <rPh sb="8" eb="10">
      <t>コジン</t>
    </rPh>
    <phoneticPr fontId="4"/>
  </si>
  <si>
    <t>５.農業者以外個人</t>
  </si>
  <si>
    <t>多面　A子</t>
    <rPh sb="0" eb="2">
      <t>タメン</t>
    </rPh>
    <rPh sb="4" eb="5">
      <t>コ</t>
    </rPh>
    <phoneticPr fontId="4"/>
  </si>
  <si>
    <t>多面　A美</t>
    <rPh sb="0" eb="2">
      <t>タメン</t>
    </rPh>
    <rPh sb="4" eb="5">
      <t>ミ</t>
    </rPh>
    <phoneticPr fontId="4"/>
  </si>
  <si>
    <t>多面　A太</t>
    <rPh sb="0" eb="2">
      <t>タメン</t>
    </rPh>
    <rPh sb="4" eb="5">
      <t>タ</t>
    </rPh>
    <phoneticPr fontId="4"/>
  </si>
  <si>
    <t>　（２）　○○集落</t>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</si>
  <si>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</si>
  <si>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t>多面　B子</t>
    <rPh sb="0" eb="2">
      <t>タメン</t>
    </rPh>
    <rPh sb="4" eb="5">
      <t>コ</t>
    </rPh>
    <phoneticPr fontId="4"/>
  </si>
  <si>
    <t>多面　B美</t>
    <rPh sb="0" eb="2">
      <t>タメン</t>
    </rPh>
    <rPh sb="4" eb="5">
      <t>ミ</t>
    </rPh>
    <phoneticPr fontId="4"/>
  </si>
  <si>
    <t>多面　B太</t>
    <rPh sb="0" eb="2">
      <t>タメン</t>
    </rPh>
    <rPh sb="4" eb="5">
      <t>タ</t>
    </rPh>
    <phoneticPr fontId="4"/>
  </si>
  <si>
    <t>多面　C子</t>
    <rPh sb="0" eb="2">
      <t>タメン</t>
    </rPh>
    <rPh sb="4" eb="5">
      <t>コ</t>
    </rPh>
    <phoneticPr fontId="4"/>
  </si>
  <si>
    <t>多面　C美</t>
    <rPh sb="0" eb="2">
      <t>タメン</t>
    </rPh>
    <rPh sb="4" eb="5">
      <t>ミ</t>
    </rPh>
    <phoneticPr fontId="4"/>
  </si>
  <si>
    <t>多面　C太</t>
    <rPh sb="0" eb="2">
      <t>タメン</t>
    </rPh>
    <rPh sb="4" eb="5">
      <t>タ</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</si>
  <si>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</si>
  <si>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多面　D子</t>
    <rPh sb="0" eb="2">
      <t>タメン</t>
    </rPh>
    <rPh sb="4" eb="5">
      <t>コ</t>
    </rPh>
    <phoneticPr fontId="4"/>
  </si>
  <si>
    <t>○○自治会</t>
    <rPh sb="2" eb="5">
      <t>ジチカイ</t>
    </rPh>
    <phoneticPr fontId="4"/>
  </si>
  <si>
    <t>多面　D美</t>
    <rPh sb="0" eb="2">
      <t>タメン</t>
    </rPh>
    <rPh sb="4" eb="5">
      <t>ビ</t>
    </rPh>
    <phoneticPr fontId="4"/>
  </si>
  <si>
    <t>○○女性会</t>
    <rPh sb="2" eb="4">
      <t>ジョセイ</t>
    </rPh>
    <rPh sb="4" eb="5">
      <t>カイ</t>
    </rPh>
    <phoneticPr fontId="4"/>
  </si>
  <si>
    <t>11.学校・PTA</t>
    <rPh sb="3" eb="5">
      <t>ガッコウ</t>
    </rPh>
    <phoneticPr fontId="1"/>
  </si>
  <si>
    <t>多面　D太</t>
    <rPh sb="0" eb="2">
      <t>タメン</t>
    </rPh>
    <rPh sb="4" eb="5">
      <t>タ</t>
    </rPh>
    <phoneticPr fontId="4"/>
  </si>
  <si>
    <t>○○小学校</t>
    <rPh sb="2" eb="5">
      <t>ショウガッコウ</t>
    </rPh>
    <phoneticPr fontId="4"/>
  </si>
  <si>
    <t>分類番号リスト</t>
    <rPh sb="0" eb="2">
      <t>ブンルイ</t>
    </rPh>
    <rPh sb="2" eb="4">
      <t>バンゴウ</t>
    </rPh>
    <phoneticPr fontId="4"/>
  </si>
  <si>
    <t>個人として参加</t>
    <rPh sb="0" eb="2">
      <t>コジン</t>
    </rPh>
    <rPh sb="5" eb="7">
      <t>サンカ</t>
    </rPh>
    <phoneticPr fontId="4"/>
  </si>
  <si>
    <t>団体として参加</t>
    <rPh sb="0" eb="2">
      <t>ダンタイ</t>
    </rPh>
    <rPh sb="5" eb="7">
      <t>サンカ</t>
    </rPh>
    <phoneticPr fontId="4"/>
  </si>
  <si>
    <t>農業者個人</t>
    <rPh sb="0" eb="3">
      <t>ノウギョウシャ</t>
    </rPh>
    <rPh sb="3" eb="5">
      <t>コジン</t>
    </rPh>
    <phoneticPr fontId="4"/>
  </si>
  <si>
    <t>農事組合法人</t>
    <rPh sb="0" eb="2">
      <t>ノウジ</t>
    </rPh>
    <rPh sb="2" eb="4">
      <t>クミアイ</t>
    </rPh>
    <rPh sb="4" eb="6">
      <t>ホウジン</t>
    </rPh>
    <phoneticPr fontId="4"/>
  </si>
  <si>
    <t>営農組合</t>
    <rPh sb="0" eb="2">
      <t>エイノウ</t>
    </rPh>
    <rPh sb="2" eb="4">
      <t>クミアイ</t>
    </rPh>
    <phoneticPr fontId="4"/>
  </si>
  <si>
    <t>その他の農業者団体</t>
    <rPh sb="2" eb="3">
      <t>タ</t>
    </rPh>
    <rPh sb="4" eb="7">
      <t>ノウギョウシャ</t>
    </rPh>
    <rPh sb="7" eb="9">
      <t>ダンタイ</t>
    </rPh>
    <phoneticPr fontId="4"/>
  </si>
  <si>
    <t>農業者以外個人</t>
    <phoneticPr fontId="4"/>
  </si>
  <si>
    <t>自治会</t>
    <rPh sb="0" eb="3">
      <t>ジチカイ</t>
    </rPh>
    <phoneticPr fontId="4"/>
  </si>
  <si>
    <t>女性会</t>
    <rPh sb="0" eb="3">
      <t>ジョセイカイ</t>
    </rPh>
    <phoneticPr fontId="4"/>
  </si>
  <si>
    <t>子供会</t>
    <rPh sb="0" eb="3">
      <t>コドモカイ</t>
    </rPh>
    <phoneticPr fontId="4"/>
  </si>
  <si>
    <t>土地改良区</t>
    <rPh sb="0" eb="2">
      <t>トチ</t>
    </rPh>
    <rPh sb="2" eb="5">
      <t>カイリョウク</t>
    </rPh>
    <phoneticPr fontId="4"/>
  </si>
  <si>
    <t>ＪＡ</t>
    <phoneticPr fontId="4"/>
  </si>
  <si>
    <t>学校・PTA</t>
    <rPh sb="0" eb="2">
      <t>ガッコウ</t>
    </rPh>
    <phoneticPr fontId="4"/>
  </si>
  <si>
    <t>NPO</t>
    <phoneticPr fontId="4"/>
  </si>
  <si>
    <t>その他の農業者以外団体</t>
    <rPh sb="2" eb="3">
      <t>タ</t>
    </rPh>
    <rPh sb="4" eb="7">
      <t>ノウギョウシャ</t>
    </rPh>
    <rPh sb="7" eb="9">
      <t>イガイ</t>
    </rPh>
    <rPh sb="9" eb="11">
      <t>ダンタイ</t>
    </rPh>
    <phoneticPr fontId="4"/>
  </si>
  <si>
    <t>（様式第１－４号）</t>
    <phoneticPr fontId="70"/>
  </si>
  <si>
    <t>農林水産省様式</t>
    <phoneticPr fontId="70"/>
  </si>
  <si>
    <t>【活動組織から市町村に提出するもの】</t>
    <phoneticPr fontId="70"/>
  </si>
  <si>
    <t>組織名：</t>
    <rPh sb="0" eb="3">
      <t>ソシキメイ</t>
    </rPh>
    <phoneticPr fontId="4"/>
  </si>
  <si>
    <t>長寿命化整備計画書</t>
    <rPh sb="0" eb="4">
      <t>チョウジュミョウカ</t>
    </rPh>
    <rPh sb="4" eb="6">
      <t>セイビ</t>
    </rPh>
    <rPh sb="6" eb="9">
      <t>ケイカクショ</t>
    </rPh>
    <phoneticPr fontId="4"/>
  </si>
  <si>
    <t>＜留意事項＞</t>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</si>
  <si>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</si>
  <si>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</si>
  <si>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</si>
  <si>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</si>
  <si>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番号</t>
    <rPh sb="0" eb="2">
      <t>バンゴウ</t>
    </rPh>
    <phoneticPr fontId="4"/>
  </si>
  <si>
    <t>施設名</t>
    <rPh sb="0" eb="2">
      <t>シセツ</t>
    </rPh>
    <rPh sb="2" eb="3">
      <t>メイ</t>
    </rPh>
    <phoneticPr fontId="4"/>
  </si>
  <si>
    <t>設置
年度</t>
    <rPh sb="0" eb="2">
      <t>セッチ</t>
    </rPh>
    <rPh sb="3" eb="5">
      <t>ネンド</t>
    </rPh>
    <phoneticPr fontId="4"/>
  </si>
  <si>
    <t>改修
年度</t>
    <rPh sb="0" eb="2">
      <t>カイシュウ</t>
    </rPh>
    <rPh sb="3" eb="5">
      <t>ネンド</t>
    </rPh>
    <phoneticPr fontId="4"/>
  </si>
  <si>
    <t>施設の概要</t>
    <rPh sb="0" eb="2">
      <t>シセツ</t>
    </rPh>
    <rPh sb="3" eb="5">
      <t>ガイヨウ</t>
    </rPh>
    <phoneticPr fontId="4"/>
  </si>
  <si>
    <t>機能診断結果
（劣化状況等）</t>
    <phoneticPr fontId="4"/>
  </si>
  <si>
    <t>長寿命化対策の内容</t>
    <rPh sb="0" eb="4">
      <t>チョウジュミョウカ</t>
    </rPh>
    <rPh sb="4" eb="6">
      <t>タイサク</t>
    </rPh>
    <rPh sb="7" eb="9">
      <t>ナイヨウ</t>
    </rPh>
    <phoneticPr fontId="4"/>
  </si>
  <si>
    <t>数量</t>
    <rPh sb="0" eb="2">
      <t>スウリョウ</t>
    </rPh>
    <phoneticPr fontId="4"/>
  </si>
  <si>
    <t>実施年度</t>
    <rPh sb="0" eb="2">
      <t>ジッシ</t>
    </rPh>
    <rPh sb="2" eb="4">
      <t>ネンド</t>
    </rPh>
    <phoneticPr fontId="4"/>
  </si>
  <si>
    <t>工事１件あたりの概算事業費</t>
    <rPh sb="0" eb="2">
      <t>コウジ</t>
    </rPh>
    <rPh sb="3" eb="4">
      <t>ケン</t>
    </rPh>
    <rPh sb="8" eb="10">
      <t>ガイサン</t>
    </rPh>
    <rPh sb="10" eb="13">
      <t>ジギョウヒ</t>
    </rPh>
    <phoneticPr fontId="4"/>
  </si>
  <si>
    <t>○○用水路</t>
    <rPh sb="2" eb="3">
      <t>ヨウ</t>
    </rPh>
    <rPh sb="3" eb="5">
      <t>スイロ</t>
    </rPh>
    <phoneticPr fontId="4"/>
  </si>
  <si>
    <t>不明</t>
    <rPh sb="0" eb="2">
      <t>フメイ</t>
    </rPh>
    <phoneticPr fontId="4"/>
  </si>
  <si>
    <t>-</t>
  </si>
  <si>
    <t>土水路
幅○○mm</t>
    <rPh sb="0" eb="1">
      <t>ド</t>
    </rPh>
    <rPh sb="1" eb="3">
      <t>スイロ</t>
    </rPh>
    <rPh sb="4" eb="5">
      <t>ハバ</t>
    </rPh>
    <phoneticPr fontId="4"/>
  </si>
  <si>
    <t>水路法面の崩壊や土砂の堆積により通水機能が喪失。清掃や泥上げなどの日常管理が困難である。</t>
    <phoneticPr fontId="4"/>
  </si>
  <si>
    <t>コンクリート水路として更新する。</t>
    <rPh sb="6" eb="8">
      <t>スイロ</t>
    </rPh>
    <rPh sb="11" eb="13">
      <t>コウシン</t>
    </rPh>
    <phoneticPr fontId="4"/>
  </si>
  <si>
    <t>0.10km</t>
    <phoneticPr fontId="4"/>
  </si>
  <si>
    <t>280万円</t>
    <rPh sb="3" eb="5">
      <t>マンエン</t>
    </rPh>
    <phoneticPr fontId="4"/>
  </si>
  <si>
    <t>昭和41年</t>
    <rPh sb="0" eb="2">
      <t>ショウワ</t>
    </rPh>
    <rPh sb="4" eb="5">
      <t>ネン</t>
    </rPh>
    <phoneticPr fontId="4"/>
  </si>
  <si>
    <t>昭和60年</t>
    <rPh sb="0" eb="2">
      <t>ショウワ</t>
    </rPh>
    <rPh sb="4" eb="5">
      <t>ネン</t>
    </rPh>
    <phoneticPr fontId="4"/>
  </si>
  <si>
    <t>コンクリート水路
幅○○mm</t>
    <rPh sb="6" eb="8">
      <t>スイロ</t>
    </rPh>
    <rPh sb="9" eb="10">
      <t>ハバ</t>
    </rPh>
    <phoneticPr fontId="4"/>
  </si>
  <si>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4"/>
  </si>
  <si>
    <t>シーリング材等を塗布してひび割れを被覆する。</t>
    <rPh sb="5" eb="7">
      <t>ザイナド</t>
    </rPh>
    <rPh sb="8" eb="10">
      <t>トフ</t>
    </rPh>
    <rPh sb="14" eb="15">
      <t>ワ</t>
    </rPh>
    <rPh sb="17" eb="19">
      <t>ヒフク</t>
    </rPh>
    <phoneticPr fontId="4"/>
  </si>
  <si>
    <t>0.02km</t>
    <phoneticPr fontId="4"/>
  </si>
  <si>
    <t>230万円</t>
    <rPh sb="3" eb="5">
      <t>マンエン</t>
    </rPh>
    <phoneticPr fontId="4"/>
  </si>
  <si>
    <t>○○揚水機</t>
    <rPh sb="2" eb="5">
      <t>ヨウスイキ</t>
    </rPh>
    <phoneticPr fontId="4"/>
  </si>
  <si>
    <t>昭50年代</t>
    <rPh sb="0" eb="1">
      <t>アキラ</t>
    </rPh>
    <rPh sb="3" eb="5">
      <t>ネンダイ</t>
    </rPh>
    <phoneticPr fontId="4"/>
  </si>
  <si>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</si>
  <si>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4"/>
  </si>
  <si>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4"/>
  </si>
  <si>
    <t>１箇所</t>
    <rPh sb="1" eb="3">
      <t>カショ</t>
    </rPh>
    <phoneticPr fontId="4"/>
  </si>
  <si>
    <t>令和５年度</t>
    <rPh sb="0" eb="2">
      <t>レイワ</t>
    </rPh>
    <rPh sb="3" eb="5">
      <t>ネンド</t>
    </rPh>
    <phoneticPr fontId="4"/>
  </si>
  <si>
    <t>210万円</t>
    <rPh sb="3" eb="5">
      <t>マンエン</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</si>
  <si>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</si>
  <si>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</si>
  <si>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（２）　施設の位置図</t>
    <rPh sb="4" eb="6">
      <t>シセツ</t>
    </rPh>
    <rPh sb="7" eb="10">
      <t>イチズ</t>
    </rPh>
    <phoneticPr fontId="4"/>
  </si>
  <si>
    <t>　対象施設の位置図を添付し、長寿命化対策を行う施設について、活動内容、数量等を記載すること。</t>
    <rPh sb="14" eb="18">
      <t>チョウジュミョウカ</t>
    </rPh>
    <phoneticPr fontId="4"/>
  </si>
  <si>
    <t>（様式第１－５号）</t>
    <phoneticPr fontId="4"/>
  </si>
  <si>
    <t>工事に関する確認書</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</si>
  <si>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</si>
  <si>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記</t>
  </si>
  <si>
    <t>（活動の対象となる施設及び内容）</t>
  </si>
  <si>
    <t>第１条　活動組織が行う多面的機能支払交付金に係る活動の対象となる施設及び活動期間は、別添
　　　「多面的機能支払交付金に係る活動計画書」のⅠに定めるとおりとする。</t>
    <phoneticPr fontId="4"/>
  </si>
  <si>
    <t>　　２　活動組織が資源向上支払交付金により行う活動は、別添「多面的機能支払交付金に係る活
　　　動計画書」のⅡに定めるとおりとする。</t>
    <phoneticPr fontId="4"/>
  </si>
  <si>
    <t>（工事の施行に関する条件）</t>
  </si>
  <si>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</si>
  <si>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</si>
  <si>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</si>
  <si>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t>（その他）</t>
  </si>
  <si>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</si>
  <si>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</si>
  <si>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t>○○年○○月○○日</t>
    <phoneticPr fontId="4"/>
  </si>
  <si>
    <t>○○土地改良区</t>
  </si>
  <si>
    <t>住　所　</t>
    <phoneticPr fontId="4"/>
  </si>
  <si>
    <r>
      <rPr>
        <sz val="11"/>
        <color indexed="12"/>
        <rFont val="ＭＳ 明朝"/>
        <family val="1"/>
        <charset val="128"/>
      </rPr>
      <t>理事長　　　○○○○</t>
    </r>
    <r>
      <rPr>
        <sz val="11"/>
        <rFont val="ＭＳ 明朝"/>
        <family val="1"/>
        <charset val="128"/>
      </rPr>
      <t xml:space="preserve">　　　　 </t>
    </r>
    <phoneticPr fontId="4"/>
  </si>
  <si>
    <t>（様式第１－６号）</t>
    <phoneticPr fontId="70"/>
  </si>
  <si>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</si>
  <si>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</si>
  <si>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</si>
  <si>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</si>
  <si>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</si>
  <si>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</si>
  <si>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活動項目番号（左詰め）</t>
    <rPh sb="0" eb="2">
      <t>カツドウ</t>
    </rPh>
    <rPh sb="2" eb="4">
      <t>コウモク</t>
    </rPh>
    <rPh sb="4" eb="6">
      <t>バンゴウ</t>
    </rPh>
    <rPh sb="7" eb="8">
      <t>ヒダリ</t>
    </rPh>
    <rPh sb="8" eb="9">
      <t>ツ</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</si>
  <si>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</si>
  <si>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</si>
  <si>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</si>
  <si>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</si>
  <si>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</si>
  <si>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</si>
  <si>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開始時刻</t>
    <rPh sb="0" eb="2">
      <t>カイシ</t>
    </rPh>
    <rPh sb="2" eb="4">
      <t>ジコク</t>
    </rPh>
    <phoneticPr fontId="4"/>
  </si>
  <si>
    <t>領収書の整理</t>
    <rPh sb="0" eb="3">
      <t>リョウシュウショ</t>
    </rPh>
    <rPh sb="4" eb="6">
      <t>セイリ</t>
    </rPh>
    <phoneticPr fontId="4"/>
  </si>
  <si>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4"/>
  </si>
  <si>
    <t>役員会</t>
    <rPh sb="0" eb="3">
      <t>ヤクインカイ</t>
    </rPh>
    <phoneticPr fontId="4"/>
  </si>
  <si>
    <t>非農業者との連携強化のための検討会</t>
    <rPh sb="0" eb="1">
      <t>ヒ</t>
    </rPh>
    <rPh sb="1" eb="4">
      <t>ノウギョウシャ</t>
    </rPh>
    <rPh sb="6" eb="8">
      <t>レンケイ</t>
    </rPh>
    <rPh sb="8" eb="10">
      <t>キョウカ</t>
    </rPh>
    <rPh sb="14" eb="17">
      <t>ケントウカイ</t>
    </rPh>
    <phoneticPr fontId="4"/>
  </si>
  <si>
    <t>総会</t>
    <rPh sb="0" eb="2">
      <t>ソウカイ</t>
    </rPh>
    <phoneticPr fontId="4"/>
  </si>
  <si>
    <t>代表者研修</t>
    <rPh sb="0" eb="3">
      <t>ダイヒョウシャ</t>
    </rPh>
    <rPh sb="3" eb="5">
      <t>ケンシュウ</t>
    </rPh>
    <phoneticPr fontId="4"/>
  </si>
  <si>
    <t>6/9～6/10</t>
  </si>
  <si>
    <t>農用地法面の草刈り、○○水路の泥上げ、補修（◆◆集落）、○○水路の草刈り、△△農道の草刈り</t>
    <rPh sb="0" eb="3">
      <t>ノウヨウチ</t>
    </rPh>
    <rPh sb="3" eb="5">
      <t>ノリメン</t>
    </rPh>
    <rPh sb="6" eb="8">
      <t>クサカ</t>
    </rPh>
    <rPh sb="12" eb="14">
      <t>スイロ</t>
    </rPh>
    <rPh sb="15" eb="16">
      <t>ドロ</t>
    </rPh>
    <rPh sb="16" eb="17">
      <t>ア</t>
    </rPh>
    <rPh sb="19" eb="21">
      <t>ホシュウ</t>
    </rPh>
    <rPh sb="24" eb="26">
      <t>シュウラク</t>
    </rPh>
    <rPh sb="33" eb="35">
      <t>クサカ</t>
    </rPh>
    <rPh sb="42" eb="44">
      <t>クサカ</t>
    </rPh>
    <phoneticPr fontId="4"/>
  </si>
  <si>
    <t>8/1の大雨後の見回り等</t>
    <rPh sb="4" eb="6">
      <t>オオアメ</t>
    </rPh>
    <rPh sb="6" eb="7">
      <t>ゴ</t>
    </rPh>
    <rPh sb="8" eb="10">
      <t>ミマワ</t>
    </rPh>
    <rPh sb="11" eb="12">
      <t>トウ</t>
    </rPh>
    <phoneticPr fontId="4"/>
  </si>
  <si>
    <t>○○水路沿いへのグリーンベルトの設置</t>
    <rPh sb="2" eb="4">
      <t>スイロ</t>
    </rPh>
    <rPh sb="4" eb="5">
      <t>ゾ</t>
    </rPh>
    <rPh sb="16" eb="18">
      <t>セッチ</t>
    </rPh>
    <phoneticPr fontId="4"/>
  </si>
  <si>
    <t>○○クリーン作戦</t>
    <rPh sb="6" eb="8">
      <t>サクセン</t>
    </rPh>
    <phoneticPr fontId="4"/>
  </si>
  <si>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4"/>
  </si>
  <si>
    <t>○○ため池の草刈り、泥上げ、ゲートの更新</t>
    <rPh sb="4" eb="5">
      <t>イケ</t>
    </rPh>
    <rPh sb="6" eb="8">
      <t>クサカ</t>
    </rPh>
    <rPh sb="10" eb="11">
      <t>ドロ</t>
    </rPh>
    <rPh sb="11" eb="12">
      <t>ア</t>
    </rPh>
    <rPh sb="18" eb="20">
      <t>コウシン</t>
    </rPh>
    <phoneticPr fontId="4"/>
  </si>
  <si>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4"/>
  </si>
  <si>
    <t>○○農道の補強、××水路での生き物調査</t>
    <rPh sb="2" eb="4">
      <t>ノウドウ</t>
    </rPh>
    <rPh sb="5" eb="7">
      <t>ホキョウ</t>
    </rPh>
    <rPh sb="10" eb="12">
      <t>スイロ</t>
    </rPh>
    <rPh sb="14" eb="15">
      <t>イ</t>
    </rPh>
    <rPh sb="16" eb="17">
      <t>モノ</t>
    </rPh>
    <rPh sb="17" eb="19">
      <t>チョウサ</t>
    </rPh>
    <phoneticPr fontId="4"/>
  </si>
  <si>
    <t>福祉施設の利用者と植栽
畦畔の嵩上げ</t>
    <rPh sb="0" eb="2">
      <t>フクシ</t>
    </rPh>
    <rPh sb="2" eb="4">
      <t>シセツ</t>
    </rPh>
    <rPh sb="5" eb="8">
      <t>リヨウシャ</t>
    </rPh>
    <rPh sb="9" eb="11">
      <t>ショクサイ</t>
    </rPh>
    <rPh sb="12" eb="14">
      <t>ケイハン</t>
    </rPh>
    <rPh sb="15" eb="17">
      <t>カサア</t>
    </rPh>
    <phoneticPr fontId="4"/>
  </si>
  <si>
    <t>水路○○-○の目地補修</t>
    <rPh sb="0" eb="2">
      <t>スイロ</t>
    </rPh>
    <rPh sb="7" eb="9">
      <t>メジ</t>
    </rPh>
    <rPh sb="9" eb="11">
      <t>ホシュウ</t>
    </rPh>
    <phoneticPr fontId="4"/>
  </si>
  <si>
    <t>活動に参加した最大人数</t>
    <rPh sb="0" eb="2">
      <t>カツドウ</t>
    </rPh>
    <rPh sb="3" eb="5">
      <t>サンカ</t>
    </rPh>
    <rPh sb="7" eb="9">
      <t>サイダイ</t>
    </rPh>
    <rPh sb="9" eb="11">
      <t>ニンズウ</t>
    </rPh>
    <phoneticPr fontId="4"/>
  </si>
  <si>
    <t>（様式第１－7号）</t>
    <phoneticPr fontId="70"/>
  </si>
  <si>
    <t>○○年度　</t>
    <rPh sb="2" eb="4">
      <t>ネンド</t>
    </rPh>
    <phoneticPr fontId="85"/>
  </si>
  <si>
    <t>多面的機能支払交付金 金銭出納簿</t>
    <phoneticPr fontId="4"/>
  </si>
  <si>
    <t>組織名：</t>
    <rPh sb="0" eb="3">
      <t>ソシキメイ</t>
    </rPh>
    <phoneticPr fontId="85"/>
  </si>
  <si>
    <t>★「分類」欄は、分類番号（１～８）から選択してください。</t>
    <rPh sb="2" eb="4">
      <t>ブンルイ</t>
    </rPh>
    <rPh sb="5" eb="6">
      <t>ラン</t>
    </rPh>
    <rPh sb="8" eb="10">
      <t>ブンルイ</t>
    </rPh>
    <rPh sb="10" eb="12">
      <t>バンゴウ</t>
    </rPh>
    <rPh sb="19" eb="21">
      <t>センタク</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</si>
  <si>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</si>
  <si>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</si>
  <si>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</si>
  <si>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t>日付</t>
    <phoneticPr fontId="4"/>
  </si>
  <si>
    <t>分類</t>
    <phoneticPr fontId="4"/>
  </si>
  <si>
    <t>内　　容</t>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</si>
  <si>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</si>
  <si>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</si>
  <si>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</si>
  <si>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</si>
  <si>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</si>
  <si>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</si>
  <si>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85"/>
  </si>
  <si>
    <t>１.前年度持越</t>
    <rPh sb="2" eb="5">
      <t>ゼンネンド</t>
    </rPh>
    <rPh sb="5" eb="7">
      <t>モチコシ</t>
    </rPh>
    <phoneticPr fontId="2"/>
  </si>
  <si>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4"/>
  </si>
  <si>
    <t>　</t>
  </si>
  <si>
    <t>前年度持越（資源向上（長寿命化））</t>
    <rPh sb="0" eb="3">
      <t>ゼンネンド</t>
    </rPh>
    <rPh sb="3" eb="5">
      <t>モチコシ</t>
    </rPh>
    <rPh sb="6" eb="8">
      <t>シゲン</t>
    </rPh>
    <rPh sb="8" eb="10">
      <t>コウジョウ</t>
    </rPh>
    <rPh sb="11" eb="15">
      <t>チョウジュミョウカ</t>
    </rPh>
    <phoneticPr fontId="4"/>
  </si>
  <si>
    <t>３.利子等</t>
    <rPh sb="2" eb="4">
      <t>リシ</t>
    </rPh>
    <rPh sb="4" eb="5">
      <t>トウ</t>
    </rPh>
    <phoneticPr fontId="2"/>
  </si>
  <si>
    <t>構成員立替金の繰り入れ</t>
    <rPh sb="0" eb="3">
      <t>コウセイイン</t>
    </rPh>
    <rPh sb="3" eb="6">
      <t>タテカエキン</t>
    </rPh>
    <rPh sb="7" eb="8">
      <t>ク</t>
    </rPh>
    <rPh sb="9" eb="10">
      <t>イ</t>
    </rPh>
    <phoneticPr fontId="85"/>
  </si>
  <si>
    <t>○○氏より</t>
    <rPh sb="2" eb="3">
      <t>シ</t>
    </rPh>
    <phoneticPr fontId="85"/>
  </si>
  <si>
    <t>７.その他支出</t>
    <rPh sb="4" eb="5">
      <t>タ</t>
    </rPh>
    <rPh sb="5" eb="7">
      <t>シシュツ</t>
    </rPh>
    <phoneticPr fontId="2"/>
  </si>
  <si>
    <t>お茶購入</t>
    <rPh sb="1" eb="2">
      <t>チャ</t>
    </rPh>
    <rPh sb="2" eb="4">
      <t>コウニュウ</t>
    </rPh>
    <phoneticPr fontId="85"/>
  </si>
  <si>
    <t>2,3</t>
  </si>
  <si>
    <t>○○集落</t>
    <rPh sb="2" eb="4">
      <t>シュウラク</t>
    </rPh>
    <phoneticPr fontId="85"/>
  </si>
  <si>
    <t>５.購入・リース費</t>
    <rPh sb="2" eb="4">
      <t>コウニュウ</t>
    </rPh>
    <rPh sb="8" eb="9">
      <t>ヒ</t>
    </rPh>
    <phoneticPr fontId="2"/>
  </si>
  <si>
    <t>○○資材の購入費</t>
    <rPh sb="2" eb="4">
      <t>シザイ</t>
    </rPh>
    <rPh sb="5" eb="8">
      <t>コウニュウヒ</t>
    </rPh>
    <phoneticPr fontId="4"/>
  </si>
  <si>
    <t>6/1,6/2</t>
  </si>
  <si>
    <t>農道補修用</t>
    <rPh sb="0" eb="2">
      <t>ノウドウ</t>
    </rPh>
    <rPh sb="2" eb="4">
      <t>ホシュウ</t>
    </rPh>
    <rPh sb="4" eb="5">
      <t>ヨウ</t>
    </rPh>
    <phoneticPr fontId="85"/>
  </si>
  <si>
    <t>２.交付金</t>
    <rPh sb="2" eb="5">
      <t>コウフキン</t>
    </rPh>
    <phoneticPr fontId="2"/>
  </si>
  <si>
    <t>農地維持・資源向上（共同）交付金</t>
    <rPh sb="0" eb="2">
      <t>ノウチ</t>
    </rPh>
    <rPh sb="2" eb="4">
      <t>イジ</t>
    </rPh>
    <rPh sb="5" eb="7">
      <t>シゲン</t>
    </rPh>
    <rPh sb="7" eb="9">
      <t>コウジョウ</t>
    </rPh>
    <rPh sb="10" eb="12">
      <t>キョウドウ</t>
    </rPh>
    <rPh sb="13" eb="16">
      <t>コウフキン</t>
    </rPh>
    <phoneticPr fontId="4"/>
  </si>
  <si>
    <t>資源向上（長寿命化）交付金</t>
    <rPh sb="0" eb="2">
      <t>シゲン</t>
    </rPh>
    <rPh sb="2" eb="4">
      <t>コウジョウ</t>
    </rPh>
    <rPh sb="5" eb="6">
      <t>チョウ</t>
    </rPh>
    <rPh sb="6" eb="9">
      <t>ジュミョウカ</t>
    </rPh>
    <rPh sb="10" eb="13">
      <t>コウフキン</t>
    </rPh>
    <phoneticPr fontId="4"/>
  </si>
  <si>
    <t>構成員立替金の返済</t>
    <rPh sb="0" eb="3">
      <t>コウセイイン</t>
    </rPh>
    <rPh sb="3" eb="6">
      <t>タテカエキン</t>
    </rPh>
    <rPh sb="7" eb="9">
      <t>ヘンサイ</t>
    </rPh>
    <phoneticPr fontId="85"/>
  </si>
  <si>
    <t>○○氏へ</t>
    <rPh sb="2" eb="3">
      <t>シ</t>
    </rPh>
    <phoneticPr fontId="85"/>
  </si>
  <si>
    <t>４.日当</t>
    <rPh sb="2" eb="4">
      <t>ニットウ</t>
    </rPh>
    <phoneticPr fontId="2"/>
  </si>
  <si>
    <t>農道の補修</t>
    <rPh sb="0" eb="2">
      <t>ノウドウ</t>
    </rPh>
    <rPh sb="3" eb="5">
      <t>ホシュウ</t>
    </rPh>
    <phoneticPr fontId="4"/>
  </si>
  <si>
    <t>草刈り用</t>
    <rPh sb="0" eb="2">
      <t>クサカ</t>
    </rPh>
    <rPh sb="3" eb="4">
      <t>ヨウ</t>
    </rPh>
    <phoneticPr fontId="85"/>
  </si>
  <si>
    <t>６.外注費</t>
    <rPh sb="2" eb="5">
      <t>ガイチュウヒ</t>
    </rPh>
    <phoneticPr fontId="2"/>
  </si>
  <si>
    <t>水路の補修</t>
    <rPh sb="0" eb="2">
      <t>スイロ</t>
    </rPh>
    <rPh sb="3" eb="5">
      <t>ホシュウ</t>
    </rPh>
    <phoneticPr fontId="4"/>
  </si>
  <si>
    <t>6/1～6/10</t>
  </si>
  <si>
    <t>○○建設</t>
    <rPh sb="2" eb="4">
      <t>ケンセツ</t>
    </rPh>
    <phoneticPr fontId="85"/>
  </si>
  <si>
    <t>利子</t>
    <rPh sb="0" eb="2">
      <t>リシ</t>
    </rPh>
    <phoneticPr fontId="4"/>
  </si>
  <si>
    <t>役員報酬</t>
    <rPh sb="0" eb="2">
      <t>ヤクイン</t>
    </rPh>
    <rPh sb="2" eb="4">
      <t>ホウシュウ</t>
    </rPh>
    <phoneticPr fontId="85"/>
  </si>
  <si>
    <t>草刈り、泥上げ等</t>
    <rPh sb="0" eb="2">
      <t>クサカ</t>
    </rPh>
    <rPh sb="4" eb="5">
      <t>ドロ</t>
    </rPh>
    <rPh sb="5" eb="6">
      <t>ア</t>
    </rPh>
    <rPh sb="7" eb="8">
      <t>トウ</t>
    </rPh>
    <phoneticPr fontId="4"/>
  </si>
  <si>
    <t>4/10~8/30</t>
  </si>
  <si>
    <t>計15日間分</t>
    <rPh sb="0" eb="1">
      <t>ケイ</t>
    </rPh>
    <rPh sb="3" eb="5">
      <t>ニチカン</t>
    </rPh>
    <rPh sb="5" eb="6">
      <t>ブン</t>
    </rPh>
    <phoneticPr fontId="4"/>
  </si>
  <si>
    <t>水路の更新等</t>
    <rPh sb="0" eb="2">
      <t>スイロ</t>
    </rPh>
    <rPh sb="3" eb="5">
      <t>コウシン</t>
    </rPh>
    <rPh sb="5" eb="6">
      <t>トウ</t>
    </rPh>
    <phoneticPr fontId="85"/>
  </si>
  <si>
    <t>9/1~9/30</t>
  </si>
  <si>
    <t>▲▲建設</t>
    <rPh sb="2" eb="4">
      <t>ケンセツ</t>
    </rPh>
    <phoneticPr fontId="85"/>
  </si>
  <si>
    <t>草刈り、泥上げ等</t>
    <rPh sb="0" eb="2">
      <t>クサカ</t>
    </rPh>
    <rPh sb="4" eb="5">
      <t>ドロ</t>
    </rPh>
    <rPh sb="5" eb="6">
      <t>ア</t>
    </rPh>
    <rPh sb="7" eb="8">
      <t>トウ</t>
    </rPh>
    <phoneticPr fontId="85"/>
  </si>
  <si>
    <t>9/1~3/5</t>
  </si>
  <si>
    <t>計12日間分</t>
    <rPh sb="0" eb="1">
      <t>ケイ</t>
    </rPh>
    <rPh sb="3" eb="5">
      <t>ニチカン</t>
    </rPh>
    <rPh sb="5" eb="6">
      <t>ブン</t>
    </rPh>
    <phoneticPr fontId="85"/>
  </si>
  <si>
    <t>８.返還</t>
    <rPh sb="2" eb="4">
      <t>ヘンカン</t>
    </rPh>
    <phoneticPr fontId="2"/>
  </si>
  <si>
    <t>返還額の支払（農地維持・資源向上（共同））</t>
    <rPh sb="0" eb="3">
      <t>ヘンカンガク</t>
    </rPh>
    <rPh sb="4" eb="6">
      <t>シハライ</t>
    </rPh>
    <phoneticPr fontId="4"/>
  </si>
  <si>
    <t>返還額の支払（資源向上（長寿命化））</t>
    <rPh sb="0" eb="3">
      <t>ヘンカンガク</t>
    </rPh>
    <rPh sb="4" eb="6">
      <t>シハライ</t>
    </rPh>
    <phoneticPr fontId="4"/>
  </si>
  <si>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</si>
  <si>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</si>
  <si>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</si>
  <si>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</si>
  <si>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85"/>
  </si>
  <si>
    <t>（円）</t>
    <rPh sb="1" eb="2">
      <t>エン</t>
    </rPh>
    <phoneticPr fontId="4"/>
  </si>
  <si>
    <t>金額</t>
    <rPh sb="0" eb="2">
      <t>キンガク</t>
    </rPh>
    <phoneticPr fontId="4"/>
  </si>
  <si>
    <t>収入</t>
    <rPh sb="0" eb="2">
      <t>シュウニュウ</t>
    </rPh>
    <phoneticPr fontId="4"/>
  </si>
  <si>
    <t>支出</t>
    <rPh sb="0" eb="2">
      <t>シシュツ</t>
    </rPh>
    <phoneticPr fontId="4"/>
  </si>
  <si>
    <t xml:space="preserve">  次年度への持越（残高）</t>
    <rPh sb="2" eb="5">
      <t>ジネンド</t>
    </rPh>
    <rPh sb="7" eb="8">
      <t>モ</t>
    </rPh>
    <rPh sb="8" eb="9">
      <t>コ</t>
    </rPh>
    <rPh sb="10" eb="12">
      <t>ザンダカ</t>
    </rPh>
    <phoneticPr fontId="2"/>
  </si>
  <si>
    <t xml:space="preserve">  次年度への持越（残高）</t>
    <rPh sb="2" eb="5">
      <t>ジネンド</t>
    </rPh>
    <rPh sb="7" eb="8">
      <t>モ</t>
    </rPh>
    <rPh sb="8" eb="9">
      <t>コ</t>
    </rPh>
    <rPh sb="10" eb="12">
      <t>ザンダカ</t>
    </rPh>
    <phoneticPr fontId="4"/>
  </si>
  <si>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</si>
  <si>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番号</t>
    <rPh sb="0" eb="2">
      <t>バンゴウ</t>
    </rPh>
    <phoneticPr fontId="85"/>
  </si>
  <si>
    <t>費目</t>
    <rPh sb="0" eb="2">
      <t>ヒモク</t>
    </rPh>
    <phoneticPr fontId="85"/>
  </si>
  <si>
    <t>内　　　容　       （例）</t>
    <rPh sb="0" eb="1">
      <t>ウチ</t>
    </rPh>
    <rPh sb="4" eb="5">
      <t>カタチ</t>
    </rPh>
    <rPh sb="14" eb="15">
      <t>レイ</t>
    </rPh>
    <phoneticPr fontId="85"/>
  </si>
  <si>
    <t>前年度持越</t>
    <rPh sb="0" eb="3">
      <t>ゼンネンド</t>
    </rPh>
    <rPh sb="3" eb="5">
      <t>モチコシ</t>
    </rPh>
    <phoneticPr fontId="4"/>
  </si>
  <si>
    <t>前年度からの持越金</t>
    <rPh sb="0" eb="3">
      <t>ゼンネンド</t>
    </rPh>
    <rPh sb="6" eb="8">
      <t>モチコシ</t>
    </rPh>
    <rPh sb="8" eb="9">
      <t>キン</t>
    </rPh>
    <phoneticPr fontId="85"/>
  </si>
  <si>
    <t>交付金</t>
    <rPh sb="0" eb="3">
      <t>コウフキン</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</si>
  <si>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</si>
  <si>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</si>
  <si>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85"/>
  </si>
  <si>
    <t>日当</t>
    <rPh sb="0" eb="2">
      <t>ニットウ</t>
    </rPh>
    <phoneticPr fontId="85"/>
  </si>
  <si>
    <t>活動参加者に対して支払った日当</t>
    <rPh sb="0" eb="2">
      <t>カツドウ</t>
    </rPh>
    <rPh sb="2" eb="5">
      <t>サンカシャ</t>
    </rPh>
    <rPh sb="6" eb="7">
      <t>タイ</t>
    </rPh>
    <rPh sb="9" eb="11">
      <t>シハラ</t>
    </rPh>
    <rPh sb="13" eb="15">
      <t>ニットウ</t>
    </rPh>
    <phoneticPr fontId="85"/>
  </si>
  <si>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</si>
  <si>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</si>
  <si>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</si>
  <si>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</si>
  <si>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その他支出</t>
    <rPh sb="2" eb="3">
      <t>タ</t>
    </rPh>
    <rPh sb="3" eb="5">
      <t>シシュツ</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</si>
  <si>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</si>
  <si>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返還</t>
    <rPh sb="0" eb="2">
      <t>ヘンカン</t>
    </rPh>
    <phoneticPr fontId="4"/>
  </si>
  <si>
    <t>返還金、他の活動組織への融通額・返還額</t>
    <rPh sb="0" eb="2">
      <t>ヘンカン</t>
    </rPh>
    <rPh sb="2" eb="3">
      <t>キン</t>
    </rPh>
    <phoneticPr fontId="85"/>
  </si>
  <si>
    <t>（様式第1－８号）</t>
    <phoneticPr fontId="4"/>
  </si>
  <si>
    <t>○年度　多面的機能支払交付金に係る実施状況報告書</t>
    <rPh sb="1" eb="3">
      <t>ネンド</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</si>
  <si>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</si>
  <si>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（別添）</t>
    <rPh sb="1" eb="3">
      <t>ベッテン</t>
    </rPh>
    <phoneticPr fontId="4"/>
  </si>
  <si>
    <t>多面的機能支払交付金に係る実施状況報告書</t>
  </si>
  <si>
    <t>組織名称</t>
    <rPh sb="0" eb="2">
      <t>ソシキ</t>
    </rPh>
    <rPh sb="2" eb="4">
      <t>メイショウ</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</si>
  <si>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</si>
  <si>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収入の部</t>
    <rPh sb="0" eb="2">
      <t>シュウニュウ</t>
    </rPh>
    <rPh sb="3" eb="4">
      <t>ブ</t>
    </rPh>
    <phoneticPr fontId="4"/>
  </si>
  <si>
    <t>項　　目</t>
    <rPh sb="0" eb="1">
      <t>コウ</t>
    </rPh>
    <rPh sb="3" eb="4">
      <t>メ</t>
    </rPh>
    <phoneticPr fontId="4"/>
  </si>
  <si>
    <t>金額</t>
    <rPh sb="0" eb="1">
      <t>キン</t>
    </rPh>
    <rPh sb="1" eb="2">
      <t>ガク</t>
    </rPh>
    <phoneticPr fontId="4"/>
  </si>
  <si>
    <t>備　考</t>
    <rPh sb="0" eb="1">
      <t>ソナエ</t>
    </rPh>
    <rPh sb="2" eb="3">
      <t>コウ</t>
    </rPh>
    <phoneticPr fontId="4"/>
  </si>
  <si>
    <t>１．</t>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</si>
  <si>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</si>
  <si>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２．</t>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</si>
  <si>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</si>
  <si>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３．</t>
    <phoneticPr fontId="4"/>
  </si>
  <si>
    <t>４．</t>
    <phoneticPr fontId="4"/>
  </si>
  <si>
    <t>資源向上（長寿命化）交付金</t>
    <rPh sb="0" eb="2">
      <t>シゲン</t>
    </rPh>
    <rPh sb="2" eb="4">
      <t>コウジョウ</t>
    </rPh>
    <rPh sb="5" eb="9">
      <t>チョウジュミョウカ</t>
    </rPh>
    <rPh sb="10" eb="13">
      <t>コウフキン</t>
    </rPh>
    <phoneticPr fontId="4"/>
  </si>
  <si>
    <t>５．</t>
    <phoneticPr fontId="4"/>
  </si>
  <si>
    <t>　合　　　計</t>
    <rPh sb="1" eb="2">
      <t>ゴウ</t>
    </rPh>
    <rPh sb="5" eb="6">
      <t>ケイ</t>
    </rPh>
    <phoneticPr fontId="4"/>
  </si>
  <si>
    <t>支出の部</t>
    <rPh sb="0" eb="2">
      <t>シシュツ</t>
    </rPh>
    <rPh sb="3" eb="4">
      <t>ブ</t>
    </rPh>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</si>
  <si>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</si>
  <si>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日当</t>
    <rPh sb="0" eb="2">
      <t>ニットウ</t>
    </rPh>
    <phoneticPr fontId="4"/>
  </si>
  <si>
    <t>その他</t>
    <rPh sb="2" eb="3">
      <t>ホカ</t>
    </rPh>
    <phoneticPr fontId="4"/>
  </si>
  <si>
    <t>支出総額（資源向上（長寿命化））</t>
    <rPh sb="0" eb="2">
      <t>シシュツ</t>
    </rPh>
    <rPh sb="2" eb="4">
      <t>ソウガク</t>
    </rPh>
    <rPh sb="5" eb="7">
      <t>シゲン</t>
    </rPh>
    <rPh sb="7" eb="9">
      <t>コウジョウ</t>
    </rPh>
    <rPh sb="10" eb="14">
      <t>チョウジュミョウカ</t>
    </rPh>
    <phoneticPr fontId="4"/>
  </si>
  <si>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</si>
  <si>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</si>
  <si>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水路の草刈りに係る資材の購入（４月）</t>
    <rPh sb="0" eb="2">
      <t>スイロ</t>
    </rPh>
    <rPh sb="3" eb="5">
      <t>クサカ</t>
    </rPh>
    <rPh sb="7" eb="8">
      <t>カカ</t>
    </rPh>
    <rPh sb="9" eb="11">
      <t>シザイ</t>
    </rPh>
    <rPh sb="12" eb="14">
      <t>コウニュウ</t>
    </rPh>
    <rPh sb="16" eb="17">
      <t>ガツ</t>
    </rPh>
    <phoneticPr fontId="4"/>
  </si>
  <si>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</si>
  <si>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</si>
  <si>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</si>
  <si>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</si>
  <si>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</si>
  <si>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開催日</t>
    <rPh sb="0" eb="3">
      <t>カイサイビ</t>
    </rPh>
    <phoneticPr fontId="4"/>
  </si>
  <si>
    <t>２．組織の広域化・体制強化の状況</t>
    <rPh sb="2" eb="4">
      <t>ソシキ</t>
    </rPh>
    <rPh sb="5" eb="8">
      <t>コウイキカ</t>
    </rPh>
    <rPh sb="9" eb="11">
      <t>タイセイ</t>
    </rPh>
    <rPh sb="11" eb="13">
      <t>キョウカ</t>
    </rPh>
    <rPh sb="14" eb="16">
      <t>ジョウキョウ</t>
    </rPh>
    <phoneticPr fontId="4"/>
  </si>
  <si>
    <t>２．組織の広域化・体制強化の計画</t>
    <rPh sb="2" eb="4">
      <t>ソシキ</t>
    </rPh>
    <rPh sb="5" eb="8">
      <t>コウイキカ</t>
    </rPh>
    <rPh sb="9" eb="11">
      <t>タイセイ</t>
    </rPh>
    <rPh sb="11" eb="13">
      <t>キョウカ</t>
    </rPh>
    <rPh sb="14" eb="16">
      <t>ケイカク</t>
    </rPh>
    <phoneticPr fontId="4"/>
  </si>
  <si>
    <t>下記にあてはまる場合は○を記入してください。</t>
    <rPh sb="0" eb="2">
      <t>カキ</t>
    </rPh>
    <rPh sb="8" eb="10">
      <t>バアイ</t>
    </rPh>
    <rPh sb="13" eb="15">
      <t>キニュウ</t>
    </rPh>
    <phoneticPr fontId="4"/>
  </si>
  <si>
    <t>広域活動組織</t>
    <rPh sb="0" eb="2">
      <t>コウイキ</t>
    </rPh>
    <rPh sb="2" eb="4">
      <t>カツドウ</t>
    </rPh>
    <rPh sb="4" eb="6">
      <t>ソシキ</t>
    </rPh>
    <phoneticPr fontId="4"/>
  </si>
  <si>
    <t>特定非営利活動法人</t>
    <rPh sb="0" eb="2">
      <t>トクテイ</t>
    </rPh>
    <rPh sb="2" eb="5">
      <t>ヒエイリ</t>
    </rPh>
    <rPh sb="5" eb="7">
      <t>カツドウ</t>
    </rPh>
    <rPh sb="7" eb="9">
      <t>ホウジン</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</si>
  <si>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</si>
  <si>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</si>
  <si>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</si>
  <si>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</si>
  <si>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農地維持支払交付金の交付を受けずに活動を実施した場合も記入してください。</t>
    <rPh sb="17" eb="19">
      <t>カツドウ</t>
    </rPh>
    <phoneticPr fontId="4"/>
  </si>
  <si>
    <t xml:space="preserve">活動区分 </t>
    <rPh sb="0" eb="2">
      <t>カツドウ</t>
    </rPh>
    <rPh sb="2" eb="4">
      <t>クブン</t>
    </rPh>
    <phoneticPr fontId="4"/>
  </si>
  <si>
    <t>計画</t>
    <rPh sb="0" eb="2">
      <t>ケイカク</t>
    </rPh>
    <phoneticPr fontId="4"/>
  </si>
  <si>
    <t>実施</t>
    <rPh sb="0" eb="2">
      <t>ジッシ</t>
    </rPh>
    <phoneticPr fontId="4"/>
  </si>
  <si>
    <t>地域資源の基礎的な保全活動</t>
    <rPh sb="0" eb="2">
      <t>チイキ</t>
    </rPh>
    <rPh sb="2" eb="4">
      <t>シゲン</t>
    </rPh>
    <rPh sb="5" eb="8">
      <t>キソテキ</t>
    </rPh>
    <rPh sb="9" eb="11">
      <t>ホゼン</t>
    </rPh>
    <rPh sb="11" eb="13">
      <t>カツドウ</t>
    </rPh>
    <phoneticPr fontId="4"/>
  </si>
  <si>
    <t>施設の点検</t>
    <rPh sb="0" eb="2">
      <t>シセツ</t>
    </rPh>
    <rPh sb="3" eb="5">
      <t>テンケン</t>
    </rPh>
    <phoneticPr fontId="4"/>
  </si>
  <si>
    <t>実施日</t>
    <rPh sb="0" eb="2">
      <t>ジッシ</t>
    </rPh>
    <rPh sb="2" eb="3">
      <t>ヒ</t>
    </rPh>
    <phoneticPr fontId="4"/>
  </si>
  <si>
    <t>令和３年度活動計画の策定</t>
    <rPh sb="0" eb="2">
      <t>レイワ</t>
    </rPh>
    <rPh sb="3" eb="5">
      <t>ネンド</t>
    </rPh>
    <rPh sb="5" eb="7">
      <t>カツドウ</t>
    </rPh>
    <rPh sb="7" eb="9">
      <t>ケイカク</t>
    </rPh>
    <rPh sb="10" eb="12">
      <t>サクテイ</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</si>
  <si>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</si>
  <si>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代表者研修（事務・組織運営等に関する研修）
機会の安全使用に関する研修はＲ４受講予定</t>
    <rPh sb="0" eb="3">
      <t>ダイヒョウシャ</t>
    </rPh>
    <rPh sb="3" eb="5">
      <t>ケンシュウ</t>
    </rPh>
    <rPh sb="6" eb="8">
      <t>ジム</t>
    </rPh>
    <rPh sb="9" eb="11">
      <t>ソシキ</t>
    </rPh>
    <rPh sb="11" eb="13">
      <t>ウンエイ</t>
    </rPh>
    <rPh sb="13" eb="14">
      <t>トウ</t>
    </rPh>
    <rPh sb="15" eb="16">
      <t>カン</t>
    </rPh>
    <rPh sb="18" eb="20">
      <t>ケンシュウ</t>
    </rPh>
    <rPh sb="22" eb="24">
      <t>キカイ</t>
    </rPh>
    <rPh sb="25" eb="27">
      <t>アンゼン</t>
    </rPh>
    <rPh sb="27" eb="29">
      <t>シヨウ</t>
    </rPh>
    <rPh sb="30" eb="31">
      <t>カン</t>
    </rPh>
    <rPh sb="33" eb="35">
      <t>ケンシュウ</t>
    </rPh>
    <rPh sb="38" eb="40">
      <t>ジュコウ</t>
    </rPh>
    <rPh sb="40" eb="42">
      <t>ヨテイ</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</si>
  <si>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</si>
  <si>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農地の害虫駆除</t>
    <rPh sb="0" eb="2">
      <t>ノウチ</t>
    </rPh>
    <rPh sb="3" eb="5">
      <t>ガイチュウ</t>
    </rPh>
    <rPh sb="5" eb="7">
      <t>クジョ</t>
    </rPh>
    <phoneticPr fontId="4"/>
  </si>
  <si>
    <t>遊休農地解消面積</t>
    <rPh sb="0" eb="2">
      <t>ユウキュウ</t>
    </rPh>
    <rPh sb="2" eb="4">
      <t>ノウチ</t>
    </rPh>
    <rPh sb="4" eb="6">
      <t>カイショウ</t>
    </rPh>
    <rPh sb="6" eb="8">
      <t>メンセキ</t>
    </rPh>
    <phoneticPr fontId="4"/>
  </si>
  <si>
    <t>５　畦畔・法面・防風林の草刈り</t>
    <rPh sb="2" eb="4">
      <t>ケイハン</t>
    </rPh>
    <rPh sb="5" eb="7">
      <t>ノリメン</t>
    </rPh>
    <rPh sb="8" eb="11">
      <t>ボウフウリン</t>
    </rPh>
    <rPh sb="12" eb="14">
      <t>クサカ</t>
    </rPh>
    <phoneticPr fontId="4"/>
  </si>
  <si>
    <t>農用地法面の草刈り</t>
    <rPh sb="0" eb="3">
      <t>ノウヨウチ</t>
    </rPh>
    <rPh sb="3" eb="5">
      <t>ノリメン</t>
    </rPh>
    <rPh sb="6" eb="8">
      <t>クサカ</t>
    </rPh>
    <phoneticPr fontId="4"/>
  </si>
  <si>
    <t>点検の結果、異常なし</t>
    <rPh sb="0" eb="2">
      <t>テンケン</t>
    </rPh>
    <rPh sb="3" eb="5">
      <t>ケッカ</t>
    </rPh>
    <rPh sb="6" eb="8">
      <t>イジョウ</t>
    </rPh>
    <phoneticPr fontId="4"/>
  </si>
  <si>
    <t>７　水路の草刈り</t>
    <rPh sb="2" eb="4">
      <t>スイロ</t>
    </rPh>
    <rPh sb="5" eb="7">
      <t>クサカ</t>
    </rPh>
    <phoneticPr fontId="4"/>
  </si>
  <si>
    <t>○○水路等</t>
    <rPh sb="2" eb="4">
      <t>スイロ</t>
    </rPh>
    <rPh sb="4" eb="5">
      <t>トウ</t>
    </rPh>
    <phoneticPr fontId="4"/>
  </si>
  <si>
    <t>８　水路の泥上げ</t>
    <rPh sb="2" eb="4">
      <t>スイロ</t>
    </rPh>
    <rPh sb="5" eb="6">
      <t>ドロ</t>
    </rPh>
    <rPh sb="6" eb="7">
      <t>ア</t>
    </rPh>
    <phoneticPr fontId="4"/>
  </si>
  <si>
    <t>△△農道等</t>
    <rPh sb="2" eb="4">
      <t>ノウドウ</t>
    </rPh>
    <rPh sb="4" eb="5">
      <t>トウ</t>
    </rPh>
    <phoneticPr fontId="4"/>
  </si>
  <si>
    <t>11　農道側溝の泥上げ</t>
    <rPh sb="3" eb="5">
      <t>ノウドウ</t>
    </rPh>
    <rPh sb="5" eb="7">
      <t>ソッコウ</t>
    </rPh>
    <rPh sb="8" eb="9">
      <t>ドロ</t>
    </rPh>
    <rPh sb="9" eb="10">
      <t>ア</t>
    </rPh>
    <phoneticPr fontId="4"/>
  </si>
  <si>
    <t>□□農道等</t>
    <rPh sb="2" eb="4">
      <t>ノウドウ</t>
    </rPh>
    <rPh sb="4" eb="5">
      <t>トウ</t>
    </rPh>
    <phoneticPr fontId="4"/>
  </si>
  <si>
    <t>13　ため池の草刈り</t>
    <rPh sb="5" eb="6">
      <t>イケ</t>
    </rPh>
    <rPh sb="7" eb="9">
      <t>クサカ</t>
    </rPh>
    <phoneticPr fontId="4"/>
  </si>
  <si>
    <t>○○ため池等</t>
    <rPh sb="4" eb="5">
      <t>イケ</t>
    </rPh>
    <rPh sb="5" eb="6">
      <t>トウ</t>
    </rPh>
    <phoneticPr fontId="4"/>
  </si>
  <si>
    <t>14　ため池の泥上げ</t>
    <rPh sb="5" eb="6">
      <t>イケ</t>
    </rPh>
    <rPh sb="7" eb="8">
      <t>ドロ</t>
    </rPh>
    <rPh sb="8" eb="9">
      <t>ア</t>
    </rPh>
    <phoneticPr fontId="4"/>
  </si>
  <si>
    <t>15　ため池附帯施設の保守管理</t>
    <rPh sb="5" eb="6">
      <t>イケ</t>
    </rPh>
    <rPh sb="6" eb="8">
      <t>フタイ</t>
    </rPh>
    <rPh sb="8" eb="10">
      <t>シセツ</t>
    </rPh>
    <rPh sb="11" eb="13">
      <t>ホシュ</t>
    </rPh>
    <rPh sb="13" eb="15">
      <t>カンリ</t>
    </rPh>
    <phoneticPr fontId="4"/>
  </si>
  <si>
    <t>16　異常気象時の対応</t>
    <rPh sb="3" eb="5">
      <t>イジョウ</t>
    </rPh>
    <rPh sb="5" eb="7">
      <t>キショウ</t>
    </rPh>
    <rPh sb="7" eb="8">
      <t>ジ</t>
    </rPh>
    <rPh sb="9" eb="11">
      <t>タイオウ</t>
    </rPh>
    <phoneticPr fontId="4"/>
  </si>
  <si>
    <t>8/1大雨後の見回り等</t>
    <rPh sb="3" eb="5">
      <t>オオアメ</t>
    </rPh>
    <rPh sb="5" eb="6">
      <t>ゴ</t>
    </rPh>
    <rPh sb="7" eb="9">
      <t>ミマワ</t>
    </rPh>
    <rPh sb="10" eb="11">
      <t>トウ</t>
    </rPh>
    <phoneticPr fontId="4"/>
  </si>
  <si>
    <t>実施日</t>
    <rPh sb="0" eb="3">
      <t>ジッシビ</t>
    </rPh>
    <phoneticPr fontId="4"/>
  </si>
  <si>
    <t>17　農業者の検討会の開催</t>
    <phoneticPr fontId="4"/>
  </si>
  <si>
    <t>18　農業者に対する意向調査、現地調査</t>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</si>
  <si>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</si>
  <si>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</si>
  <si>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</si>
  <si>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</si>
  <si>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23　その他</t>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</si>
  <si>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</si>
  <si>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24　農用地の機能診断</t>
    <rPh sb="3" eb="6">
      <t>ノウヨウチ</t>
    </rPh>
    <rPh sb="7" eb="9">
      <t>キノウ</t>
    </rPh>
    <rPh sb="9" eb="11">
      <t>シンダン</t>
    </rPh>
    <phoneticPr fontId="4"/>
  </si>
  <si>
    <t>■■農地等</t>
    <rPh sb="2" eb="4">
      <t>ノウチ</t>
    </rPh>
    <rPh sb="4" eb="5">
      <t>トウ</t>
    </rPh>
    <phoneticPr fontId="4"/>
  </si>
  <si>
    <t>25　水路の機能診断</t>
    <rPh sb="3" eb="5">
      <t>スイロ</t>
    </rPh>
    <rPh sb="6" eb="8">
      <t>キノウ</t>
    </rPh>
    <rPh sb="8" eb="10">
      <t>シンダン</t>
    </rPh>
    <phoneticPr fontId="4"/>
  </si>
  <si>
    <t>26　農道の機能診断</t>
    <rPh sb="3" eb="5">
      <t>ノウドウ</t>
    </rPh>
    <rPh sb="6" eb="8">
      <t>キノウ</t>
    </rPh>
    <rPh sb="8" eb="10">
      <t>シンダン</t>
    </rPh>
    <phoneticPr fontId="4"/>
  </si>
  <si>
    <t>27　ため池の機能診断</t>
    <rPh sb="5" eb="6">
      <t>イケ</t>
    </rPh>
    <rPh sb="7" eb="9">
      <t>キノウ</t>
    </rPh>
    <rPh sb="9" eb="11">
      <t>シンダン</t>
    </rPh>
    <phoneticPr fontId="4"/>
  </si>
  <si>
    <t>令和3年度活動計画の策定</t>
    <rPh sb="0" eb="2">
      <t>レイワ</t>
    </rPh>
    <rPh sb="3" eb="5">
      <t>ネンド</t>
    </rPh>
    <rPh sb="5" eb="7">
      <t>カツドウ</t>
    </rPh>
    <rPh sb="7" eb="9">
      <t>ケイカク</t>
    </rPh>
    <rPh sb="10" eb="12">
      <t>サクテイ</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</si>
  <si>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</si>
  <si>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30　農用地の軽微な補修等</t>
    <rPh sb="3" eb="6">
      <t>ノウヨウチ</t>
    </rPh>
    <rPh sb="7" eb="9">
      <t>ケイビ</t>
    </rPh>
    <rPh sb="10" eb="12">
      <t>ホシュウ</t>
    </rPh>
    <rPh sb="12" eb="13">
      <t>トウ</t>
    </rPh>
    <phoneticPr fontId="4"/>
  </si>
  <si>
    <t>■■農地の除れき等</t>
    <rPh sb="2" eb="4">
      <t>ノウチ</t>
    </rPh>
    <rPh sb="5" eb="6">
      <t>ジョ</t>
    </rPh>
    <rPh sb="8" eb="9">
      <t>トウ</t>
    </rPh>
    <phoneticPr fontId="4"/>
  </si>
  <si>
    <t>31　水路の軽微な補修等</t>
    <rPh sb="3" eb="5">
      <t>スイロ</t>
    </rPh>
    <rPh sb="6" eb="8">
      <t>ケイビ</t>
    </rPh>
    <rPh sb="9" eb="11">
      <t>ホシュウ</t>
    </rPh>
    <rPh sb="11" eb="12">
      <t>トウ</t>
    </rPh>
    <phoneticPr fontId="4"/>
  </si>
  <si>
    <t>○○水路の目地詰め等</t>
    <rPh sb="2" eb="4">
      <t>スイロ</t>
    </rPh>
    <rPh sb="5" eb="7">
      <t>メジ</t>
    </rPh>
    <rPh sb="7" eb="8">
      <t>ヅ</t>
    </rPh>
    <rPh sb="9" eb="10">
      <t>トウ</t>
    </rPh>
    <phoneticPr fontId="4"/>
  </si>
  <si>
    <t>32　農道の軽微な補修等</t>
    <rPh sb="3" eb="5">
      <t>ノウドウ</t>
    </rPh>
    <rPh sb="6" eb="8">
      <t>ケイビ</t>
    </rPh>
    <rPh sb="9" eb="11">
      <t>ホシュウ</t>
    </rPh>
    <rPh sb="11" eb="12">
      <t>トウ</t>
    </rPh>
    <phoneticPr fontId="4"/>
  </si>
  <si>
    <t>○○農道の補強</t>
    <rPh sb="2" eb="4">
      <t>ノウドウ</t>
    </rPh>
    <rPh sb="5" eb="7">
      <t>ホキョウ</t>
    </rPh>
    <phoneticPr fontId="4"/>
  </si>
  <si>
    <t>33　ため池の軽微な補修等</t>
    <rPh sb="5" eb="6">
      <t>イケ</t>
    </rPh>
    <rPh sb="7" eb="9">
      <t>ケイビ</t>
    </rPh>
    <rPh sb="10" eb="12">
      <t>ホシュウ</t>
    </rPh>
    <rPh sb="12" eb="13">
      <t>トウ</t>
    </rPh>
    <phoneticPr fontId="4"/>
  </si>
  <si>
    <t>機能診断の結果、補修の必要がなかったため</t>
    <rPh sb="0" eb="2">
      <t>キノウ</t>
    </rPh>
    <rPh sb="2" eb="4">
      <t>シンダン</t>
    </rPh>
    <rPh sb="5" eb="7">
      <t>ケッカ</t>
    </rPh>
    <rPh sb="8" eb="10">
      <t>ホシュウ</t>
    </rPh>
    <rPh sb="11" eb="13">
      <t>ヒツヨウ</t>
    </rPh>
    <phoneticPr fontId="4"/>
  </si>
  <si>
    <t>4/9　計画策定</t>
    <rPh sb="4" eb="6">
      <t>ケイカク</t>
    </rPh>
    <rPh sb="6" eb="8">
      <t>サクテイ</t>
    </rPh>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</si>
  <si>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</si>
  <si>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生き物調査等</t>
    <rPh sb="0" eb="1">
      <t>イ</t>
    </rPh>
    <rPh sb="2" eb="3">
      <t>モノ</t>
    </rPh>
    <rPh sb="3" eb="5">
      <t>チョウサ</t>
    </rPh>
    <rPh sb="5" eb="6">
      <t>トウ</t>
    </rPh>
    <phoneticPr fontId="4"/>
  </si>
  <si>
    <t>農用地からの風塵防止活動</t>
    <rPh sb="0" eb="3">
      <t>ノウヨウチ</t>
    </rPh>
    <rPh sb="6" eb="8">
      <t>フウジン</t>
    </rPh>
    <rPh sb="8" eb="10">
      <t>ボウシ</t>
    </rPh>
    <rPh sb="10" eb="12">
      <t>カツドウ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</si>
  <si>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</si>
  <si>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51　啓発・普及活動</t>
    <phoneticPr fontId="4"/>
  </si>
  <si>
    <t>多面的機能の増進を図る活動</t>
    <rPh sb="0" eb="3">
      <t>タメンテキ</t>
    </rPh>
    <rPh sb="3" eb="5">
      <t>キノウ</t>
    </rPh>
    <rPh sb="6" eb="8">
      <t>ゾウシン</t>
    </rPh>
    <rPh sb="9" eb="10">
      <t>ハカ</t>
    </rPh>
    <rPh sb="11" eb="13">
      <t>カツドウ</t>
    </rPh>
    <phoneticPr fontId="4"/>
  </si>
  <si>
    <t>52　遊休農地の有効活用</t>
    <rPh sb="3" eb="5">
      <t>ユウキュウ</t>
    </rPh>
    <rPh sb="5" eb="7">
      <t>ノウチ</t>
    </rPh>
    <rPh sb="8" eb="10">
      <t>ユウコウ</t>
    </rPh>
    <rPh sb="10" eb="12">
      <t>カツヨウ</t>
    </rPh>
    <phoneticPr fontId="4"/>
  </si>
  <si>
    <t>地域住民との▲▲の作付</t>
    <rPh sb="0" eb="2">
      <t>チイキ</t>
    </rPh>
    <rPh sb="2" eb="4">
      <t>ジュウミン</t>
    </rPh>
    <rPh sb="9" eb="11">
      <t>サクツ</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</si>
  <si>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</si>
  <si>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54　地域住民による直営施工</t>
    <rPh sb="3" eb="5">
      <t>チイキ</t>
    </rPh>
    <rPh sb="5" eb="7">
      <t>ジュウミン</t>
    </rPh>
    <rPh sb="10" eb="12">
      <t>チョクエイ</t>
    </rPh>
    <rPh sb="12" eb="14">
      <t>セコウ</t>
    </rPh>
    <phoneticPr fontId="4"/>
  </si>
  <si>
    <t>55　防災・減災力の強化</t>
    <rPh sb="3" eb="5">
      <t>ボウサイ</t>
    </rPh>
    <rPh sb="6" eb="8">
      <t>ゲンサイ</t>
    </rPh>
    <rPh sb="8" eb="9">
      <t>リョク</t>
    </rPh>
    <rPh sb="10" eb="12">
      <t>キョウカ</t>
    </rPh>
    <phoneticPr fontId="4"/>
  </si>
  <si>
    <t>△△ため池の管理体制の確認</t>
    <rPh sb="4" eb="5">
      <t>イケ</t>
    </rPh>
    <rPh sb="6" eb="8">
      <t>カンリ</t>
    </rPh>
    <rPh sb="8" eb="10">
      <t>タイセイ</t>
    </rPh>
    <rPh sb="11" eb="13">
      <t>カクニン</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</si>
  <si>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</si>
  <si>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畦畔の嵩上げ</t>
    <rPh sb="0" eb="2">
      <t>ケイハン</t>
    </rPh>
    <rPh sb="3" eb="5">
      <t>カサア</t>
    </rPh>
    <phoneticPr fontId="4"/>
  </si>
  <si>
    <t>57　やすらぎ・福祉及び教育機能の活用</t>
    <rPh sb="8" eb="10">
      <t>フクシ</t>
    </rPh>
    <rPh sb="10" eb="11">
      <t>オヨ</t>
    </rPh>
    <rPh sb="12" eb="14">
      <t>キョウイク</t>
    </rPh>
    <rPh sb="14" eb="16">
      <t>キノウ</t>
    </rPh>
    <rPh sb="17" eb="19">
      <t>カツヨウ</t>
    </rPh>
    <phoneticPr fontId="4"/>
  </si>
  <si>
    <t>福祉施設の利用者と植栽</t>
    <rPh sb="0" eb="2">
      <t>フクシ</t>
    </rPh>
    <rPh sb="2" eb="4">
      <t>シセツ</t>
    </rPh>
    <rPh sb="5" eb="8">
      <t>リヨウシャ</t>
    </rPh>
    <rPh sb="9" eb="11">
      <t>ショクサイ</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</si>
  <si>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</si>
  <si>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59　都道府県、市町村が特に認める活動</t>
    <rPh sb="3" eb="7">
      <t>トドウフケン</t>
    </rPh>
    <rPh sb="8" eb="11">
      <t>シチョウソン</t>
    </rPh>
    <rPh sb="12" eb="13">
      <t>トク</t>
    </rPh>
    <rPh sb="14" eb="15">
      <t>ミト</t>
    </rPh>
    <rPh sb="17" eb="19">
      <t>カツドウ</t>
    </rPh>
    <phoneticPr fontId="4"/>
  </si>
  <si>
    <t>60　広報活動・農的関係人口の拡大</t>
    <rPh sb="3" eb="5">
      <t>コウホウ</t>
    </rPh>
    <rPh sb="5" eb="7">
      <t>カツドウ</t>
    </rPh>
    <rPh sb="8" eb="14">
      <t>ノウテキカンケイジンコウ</t>
    </rPh>
    <rPh sb="15" eb="17">
      <t>カクダイ</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</si>
  <si>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</si>
  <si>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</si>
  <si>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農村協働力の深化に向けた活動への支援</t>
    <rPh sb="12" eb="14">
      <t>カツドウ</t>
    </rPh>
    <phoneticPr fontId="4"/>
  </si>
  <si>
    <t>「○○クリーン作戦」に85名が参加した。</t>
    <rPh sb="7" eb="9">
      <t>サクセン</t>
    </rPh>
    <rPh sb="13" eb="14">
      <t>メイ</t>
    </rPh>
    <rPh sb="15" eb="17">
      <t>サンカ</t>
    </rPh>
    <phoneticPr fontId="4"/>
  </si>
  <si>
    <t>実施面積（右記の内数）</t>
    <rPh sb="0" eb="2">
      <t>ジッシ</t>
    </rPh>
    <rPh sb="2" eb="4">
      <t>メンセキ</t>
    </rPh>
    <rPh sb="5" eb="7">
      <t>ウキ</t>
    </rPh>
    <rPh sb="8" eb="10">
      <t>ウチスウ</t>
    </rPh>
    <phoneticPr fontId="4"/>
  </si>
  <si>
    <t>全対象水田面積</t>
    <rPh sb="0" eb="3">
      <t>ゼンタイショウ</t>
    </rPh>
    <rPh sb="3" eb="5">
      <t>スイデン</t>
    </rPh>
    <rPh sb="5" eb="7">
      <t>メンセキ</t>
    </rPh>
    <phoneticPr fontId="4"/>
  </si>
  <si>
    <t>水田の雨水貯留機能の強化（田んぼダム）を推進する活動への支援</t>
    <phoneticPr fontId="4"/>
  </si>
  <si>
    <t>実績</t>
    <rPh sb="0" eb="2">
      <t>ジッセキ</t>
    </rPh>
    <phoneticPr fontId="4"/>
  </si>
  <si>
    <t>完成数量（km,箇所）</t>
    <rPh sb="0" eb="2">
      <t>カンセイ</t>
    </rPh>
    <rPh sb="2" eb="4">
      <t>スウリョウ</t>
    </rPh>
    <rPh sb="8" eb="10">
      <t>カショ</t>
    </rPh>
    <phoneticPr fontId="4"/>
  </si>
  <si>
    <t>調査・
設計等
のみ</t>
    <rPh sb="0" eb="2">
      <t>チョウサ</t>
    </rPh>
    <rPh sb="4" eb="6">
      <t>セッケイ</t>
    </rPh>
    <rPh sb="6" eb="7">
      <t>トウ</t>
    </rPh>
    <phoneticPr fontId="4"/>
  </si>
  <si>
    <t>（km,箇所）</t>
    <rPh sb="4" eb="6">
      <t>カショ</t>
    </rPh>
    <phoneticPr fontId="4"/>
  </si>
  <si>
    <t>前年度まで</t>
    <rPh sb="0" eb="3">
      <t>ゼンネンド</t>
    </rPh>
    <phoneticPr fontId="4"/>
  </si>
  <si>
    <t>本年度</t>
    <rPh sb="0" eb="3">
      <t>ホンネンド</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</si>
  <si>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</si>
  <si>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農地中間管理機構の借り受け</t>
    <rPh sb="0" eb="2">
      <t>ノウチ</t>
    </rPh>
    <rPh sb="2" eb="4">
      <t>チュウカン</t>
    </rPh>
    <rPh sb="4" eb="6">
      <t>カンリ</t>
    </rPh>
    <rPh sb="6" eb="8">
      <t>キコウ</t>
    </rPh>
    <rPh sb="9" eb="10">
      <t>カ</t>
    </rPh>
    <rPh sb="11" eb="12">
      <t>ウ</t>
    </rPh>
    <phoneticPr fontId="4"/>
  </si>
  <si>
    <t>消費税に係る課税事業者の該当の有無</t>
    <rPh sb="0" eb="3">
      <t>ショウヒゼイ</t>
    </rPh>
    <rPh sb="4" eb="5">
      <t>カカワ</t>
    </rPh>
    <rPh sb="6" eb="8">
      <t>カゼイ</t>
    </rPh>
    <rPh sb="8" eb="11">
      <t>ジギョウシャ</t>
    </rPh>
    <rPh sb="12" eb="14">
      <t>ガイトウ</t>
    </rPh>
    <rPh sb="15" eb="17">
      <t>ウム</t>
    </rPh>
    <phoneticPr fontId="4"/>
  </si>
  <si>
    <t>別紙</t>
    <rPh sb="0" eb="2">
      <t>ベッシ</t>
    </rPh>
    <phoneticPr fontId="93"/>
  </si>
  <si>
    <t>持越金の使用予定表</t>
    <rPh sb="0" eb="2">
      <t>モチコシ</t>
    </rPh>
    <rPh sb="2" eb="3">
      <t>キン</t>
    </rPh>
    <rPh sb="4" eb="6">
      <t>シヨウ</t>
    </rPh>
    <rPh sb="6" eb="8">
      <t>ヨテイ</t>
    </rPh>
    <rPh sb="8" eb="9">
      <t>ヒョウ</t>
    </rPh>
    <phoneticPr fontId="93"/>
  </si>
  <si>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</si>
  <si>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</si>
  <si>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使用時期</t>
    <rPh sb="0" eb="2">
      <t>シヨウ</t>
    </rPh>
    <rPh sb="2" eb="4">
      <t>ジキ</t>
    </rPh>
    <phoneticPr fontId="93"/>
  </si>
  <si>
    <t>使用内容</t>
    <rPh sb="0" eb="2">
      <t>シヨウ</t>
    </rPh>
    <rPh sb="2" eb="4">
      <t>ナイヨウ</t>
    </rPh>
    <phoneticPr fontId="93"/>
  </si>
  <si>
    <t>使用予定金額</t>
    <rPh sb="0" eb="2">
      <t>シヨウ</t>
    </rPh>
    <rPh sb="2" eb="4">
      <t>ヨテイ</t>
    </rPh>
    <rPh sb="4" eb="6">
      <t>キンガク</t>
    </rPh>
    <phoneticPr fontId="93"/>
  </si>
  <si>
    <t>算定根拠</t>
    <rPh sb="0" eb="2">
      <t>サンテイ</t>
    </rPh>
    <rPh sb="2" eb="4">
      <t>コンキョ</t>
    </rPh>
    <phoneticPr fontId="93"/>
  </si>
  <si>
    <t>４月</t>
    <rPh sb="1" eb="2">
      <t>ガツ</t>
    </rPh>
    <phoneticPr fontId="95"/>
  </si>
  <si>
    <t>水路の草刈りに係る資材の購入</t>
    <rPh sb="0" eb="2">
      <t>スイロ</t>
    </rPh>
    <rPh sb="3" eb="5">
      <t>クサカ</t>
    </rPh>
    <rPh sb="7" eb="8">
      <t>カカワ</t>
    </rPh>
    <rPh sb="9" eb="11">
      <t>シザイ</t>
    </rPh>
    <rPh sb="12" eb="14">
      <t>コウニュウ</t>
    </rPh>
    <phoneticPr fontId="95"/>
  </si>
  <si>
    <t>○○○</t>
  </si>
  <si>
    <t>円</t>
    <rPh sb="0" eb="1">
      <t>エン</t>
    </rPh>
    <phoneticPr fontId="93"/>
  </si>
  <si>
    <t>見積書</t>
    <rPh sb="0" eb="3">
      <t>ミツモリショ</t>
    </rPh>
    <phoneticPr fontId="95"/>
  </si>
  <si>
    <t>計</t>
    <rPh sb="0" eb="1">
      <t>ケイ</t>
    </rPh>
    <phoneticPr fontId="93"/>
  </si>
  <si>
    <t>確認結果</t>
    <rPh sb="0" eb="2">
      <t>カクニン</t>
    </rPh>
    <rPh sb="2" eb="4">
      <t>ケッカ</t>
    </rPh>
    <phoneticPr fontId="93"/>
  </si>
  <si>
    <t>担当者記名</t>
    <rPh sb="0" eb="3">
      <t>タントウシャ</t>
    </rPh>
    <rPh sb="3" eb="5">
      <t>キメイ</t>
    </rPh>
    <phoneticPr fontId="93"/>
  </si>
  <si>
    <t>上記の内容について、妥当であると認める。</t>
    <rPh sb="0" eb="2">
      <t>ジョウキ</t>
    </rPh>
    <rPh sb="3" eb="5">
      <t>ナイヨウ</t>
    </rPh>
    <rPh sb="10" eb="12">
      <t>ダトウ</t>
    </rPh>
    <rPh sb="16" eb="17">
      <t>ミト</t>
    </rPh>
    <phoneticPr fontId="93"/>
  </si>
  <si>
    <t>資源向上（長寿命化）</t>
    <rPh sb="5" eb="9">
      <t>チョウジュミョウカ</t>
    </rPh>
    <phoneticPr fontId="93"/>
  </si>
  <si>
    <t>取組番号早見表</t>
    <rPh sb="4" eb="5">
      <t>ハヤ</t>
    </rPh>
    <rPh sb="5" eb="6">
      <t>ミ</t>
    </rPh>
    <rPh sb="6" eb="7">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</si>
  <si>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</si>
  <si>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</si>
  <si>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</si>
  <si>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</si>
  <si>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1．地域資源の基礎的な保全活動</t>
    <phoneticPr fontId="4"/>
  </si>
  <si>
    <t>活動項目</t>
  </si>
  <si>
    <t>取組</t>
    <rPh sb="0" eb="2">
      <t>トリクミ</t>
    </rPh>
    <phoneticPr fontId="4"/>
  </si>
  <si>
    <t>点検・計画策定</t>
    <rPh sb="0" eb="2">
      <t>テンケン</t>
    </rPh>
    <rPh sb="3" eb="5">
      <t>ケイカク</t>
    </rPh>
    <rPh sb="5" eb="7">
      <t>サクテイ</t>
    </rPh>
    <phoneticPr fontId="4"/>
  </si>
  <si>
    <t>点検</t>
  </si>
  <si>
    <t>点検</t>
    <rPh sb="0" eb="2">
      <t>テンケン</t>
    </rPh>
    <phoneticPr fontId="4"/>
  </si>
  <si>
    <t>年度活動計画の策定</t>
    <rPh sb="0" eb="2">
      <t>ネンド</t>
    </rPh>
    <rPh sb="2" eb="4">
      <t>カツドウ</t>
    </rPh>
    <rPh sb="4" eb="6">
      <t>ケイカク</t>
    </rPh>
    <rPh sb="7" eb="9">
      <t>サクテイ</t>
    </rPh>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</si>
  <si>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</si>
  <si>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農用地</t>
    <rPh sb="1" eb="3">
      <t>ヨウチ</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</si>
  <si>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</si>
  <si>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</si>
  <si>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</si>
  <si>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t>
    <phoneticPr fontId="4"/>
  </si>
  <si>
    <t>水路の草刈り</t>
    <phoneticPr fontId="4"/>
  </si>
  <si>
    <t>水路の泥上げ</t>
    <phoneticPr fontId="4"/>
  </si>
  <si>
    <t>水路附帯施設の保守管理</t>
    <rPh sb="0" eb="2">
      <t>スイロ</t>
    </rPh>
    <rPh sb="2" eb="4">
      <t>フタイ</t>
    </rPh>
    <rPh sb="4" eb="6">
      <t>シセツ</t>
    </rPh>
    <rPh sb="7" eb="9">
      <t>ホシュ</t>
    </rPh>
    <phoneticPr fontId="4"/>
  </si>
  <si>
    <t>農道</t>
    <rPh sb="1" eb="2">
      <t>ミチ</t>
    </rPh>
    <phoneticPr fontId="4"/>
  </si>
  <si>
    <t>農道の草刈り</t>
    <rPh sb="0" eb="2">
      <t>ノウドウ</t>
    </rPh>
    <phoneticPr fontId="4"/>
  </si>
  <si>
    <t>農道側溝の泥上げ</t>
    <rPh sb="0" eb="2">
      <t>ノウドウ</t>
    </rPh>
    <rPh sb="2" eb="4">
      <t>ソッコウ</t>
    </rPh>
    <phoneticPr fontId="4"/>
  </si>
  <si>
    <t>路面の維持</t>
    <rPh sb="0" eb="2">
      <t>ロメン</t>
    </rPh>
    <rPh sb="3" eb="5">
      <t>イジ</t>
    </rPh>
    <phoneticPr fontId="4"/>
  </si>
  <si>
    <t>ため池の草刈り</t>
    <phoneticPr fontId="4"/>
  </si>
  <si>
    <t>ため池の泥上げ</t>
    <phoneticPr fontId="4"/>
  </si>
  <si>
    <t>ため池附帯施設の保守管理</t>
    <rPh sb="2" eb="3">
      <t>イケ</t>
    </rPh>
    <rPh sb="3" eb="5">
      <t>フタイ</t>
    </rPh>
    <rPh sb="5" eb="7">
      <t>シセツ</t>
    </rPh>
    <rPh sb="8" eb="10">
      <t>ホシュ</t>
    </rPh>
    <phoneticPr fontId="4"/>
  </si>
  <si>
    <t>異常気象時の対応</t>
    <rPh sb="0" eb="2">
      <t>イジョウ</t>
    </rPh>
    <rPh sb="2" eb="5">
      <t>キショウジ</t>
    </rPh>
    <rPh sb="6" eb="8">
      <t>タイオウ</t>
    </rPh>
    <phoneticPr fontId="4"/>
  </si>
  <si>
    <t>２．地域資源の適切な保全管理のための推進活動</t>
    <phoneticPr fontId="4"/>
  </si>
  <si>
    <t>地域資源の適切な保全管理のための推進活動</t>
    <phoneticPr fontId="4"/>
  </si>
  <si>
    <t>農業者の検討会の開催</t>
    <phoneticPr fontId="4"/>
  </si>
  <si>
    <t>農業者に対する意向調査、現地調査</t>
    <phoneticPr fontId="4"/>
  </si>
  <si>
    <t>不在村地主との連絡体制の整備等</t>
    <rPh sb="14" eb="15">
      <t>トウ</t>
    </rPh>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</si>
  <si>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</si>
  <si>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</si>
  <si>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有識者等による研修会、検討会の開催</t>
    <phoneticPr fontId="4"/>
  </si>
  <si>
    <t>その他</t>
    <rPh sb="2" eb="3">
      <t>タ</t>
    </rPh>
    <phoneticPr fontId="4"/>
  </si>
  <si>
    <t>【資源向上活動（地域資源の質的向上を図る共同活動）】</t>
    <phoneticPr fontId="4"/>
  </si>
  <si>
    <t>１．施設の軽微な補修</t>
    <phoneticPr fontId="4"/>
  </si>
  <si>
    <t>機能診断・計画策定</t>
    <rPh sb="0" eb="2">
      <t>キノウ</t>
    </rPh>
    <rPh sb="2" eb="4">
      <t>シンダン</t>
    </rPh>
    <rPh sb="5" eb="7">
      <t>ケイカク</t>
    </rPh>
    <rPh sb="7" eb="9">
      <t>サクテイ</t>
    </rPh>
    <phoneticPr fontId="4"/>
  </si>
  <si>
    <t>機能診断</t>
  </si>
  <si>
    <t>農用地の機能診断</t>
    <rPh sb="4" eb="6">
      <t>キノウ</t>
    </rPh>
    <rPh sb="6" eb="8">
      <t>シンダン</t>
    </rPh>
    <phoneticPr fontId="4"/>
  </si>
  <si>
    <t>水路の機能診断</t>
    <rPh sb="3" eb="5">
      <t>キノウ</t>
    </rPh>
    <rPh sb="5" eb="7">
      <t>シンダン</t>
    </rPh>
    <phoneticPr fontId="4"/>
  </si>
  <si>
    <t>農道の機能診断</t>
    <rPh sb="3" eb="5">
      <t>キノウ</t>
    </rPh>
    <rPh sb="5" eb="7">
      <t>シンダン</t>
    </rPh>
    <phoneticPr fontId="4"/>
  </si>
  <si>
    <t>ため池の機能診断</t>
    <rPh sb="4" eb="6">
      <t>キノウ</t>
    </rPh>
    <rPh sb="6" eb="8">
      <t>シンダン</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</si>
  <si>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</si>
  <si>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</si>
  <si>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</si>
  <si>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水路の軽微な補修等</t>
    <rPh sb="0" eb="2">
      <t>スイロ</t>
    </rPh>
    <rPh sb="3" eb="5">
      <t>ケイビ</t>
    </rPh>
    <rPh sb="6" eb="8">
      <t>ホシュウ</t>
    </rPh>
    <rPh sb="8" eb="9">
      <t>トウ</t>
    </rPh>
    <phoneticPr fontId="4"/>
  </si>
  <si>
    <t>農道の軽微な補修等</t>
    <rPh sb="3" eb="5">
      <t>ケイビ</t>
    </rPh>
    <rPh sb="6" eb="8">
      <t>ホシュウ</t>
    </rPh>
    <rPh sb="8" eb="9">
      <t>トウ</t>
    </rPh>
    <phoneticPr fontId="4"/>
  </si>
  <si>
    <t>ため池の軽微な補修等</t>
    <rPh sb="2" eb="3">
      <t>イケ</t>
    </rPh>
    <rPh sb="4" eb="6">
      <t>ケイビ</t>
    </rPh>
    <rPh sb="7" eb="9">
      <t>ホシュウ</t>
    </rPh>
    <rPh sb="9" eb="10">
      <t>トウ</t>
    </rPh>
    <phoneticPr fontId="4"/>
  </si>
  <si>
    <t>２．農村環境保全活動</t>
    <phoneticPr fontId="4"/>
  </si>
  <si>
    <t>取組</t>
  </si>
  <si>
    <t>取組番号</t>
    <rPh sb="0" eb="2">
      <t>トリクミ</t>
    </rPh>
    <rPh sb="2" eb="4">
      <t>バンゴウ</t>
    </rPh>
    <phoneticPr fontId="4"/>
  </si>
  <si>
    <t>テーマ</t>
  </si>
  <si>
    <t>生態系保全</t>
  </si>
  <si>
    <t>生物多様性保全計画の策定</t>
  </si>
  <si>
    <t>水質保全</t>
  </si>
  <si>
    <t>水質保全計画、農地保全計画の策定</t>
    <rPh sb="7" eb="9">
      <t>ノウチ</t>
    </rPh>
    <rPh sb="9" eb="11">
      <t>ホゼン</t>
    </rPh>
    <rPh sb="11" eb="13">
      <t>ケイカク</t>
    </rPh>
    <rPh sb="14" eb="16">
      <t>サクテイ</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</si>
  <si>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</si>
  <si>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</si>
  <si>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</si>
  <si>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</si>
  <si>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資源循環</t>
  </si>
  <si>
    <t>資源循環計画の策定</t>
  </si>
  <si>
    <t>生物の生息状況の把握</t>
  </si>
  <si>
    <t>外来種の駆除</t>
  </si>
  <si>
    <t>その他（生態系保全）</t>
    <rPh sb="2" eb="3">
      <t>タ</t>
    </rPh>
    <rPh sb="4" eb="7">
      <t>セイタイケイ</t>
    </rPh>
    <rPh sb="7" eb="9">
      <t>ホゼン</t>
    </rPh>
    <phoneticPr fontId="4"/>
  </si>
  <si>
    <t>水質保全</t>
    <rPh sb="0" eb="2">
      <t>スイシツ</t>
    </rPh>
    <rPh sb="2" eb="4">
      <t>ホゼン</t>
    </rPh>
    <phoneticPr fontId="4"/>
  </si>
  <si>
    <t>水質モニタリングの実施・記録管理</t>
  </si>
  <si>
    <t>畑からの土砂流出対策</t>
    <rPh sb="0" eb="1">
      <t>ハタケ</t>
    </rPh>
    <rPh sb="4" eb="6">
      <t>ドシャ</t>
    </rPh>
    <rPh sb="6" eb="8">
      <t>リュウシュツ</t>
    </rPh>
    <rPh sb="8" eb="10">
      <t>タイサク</t>
    </rPh>
    <phoneticPr fontId="4"/>
  </si>
  <si>
    <t>その他（水質保全）</t>
    <rPh sb="2" eb="3">
      <t>タ</t>
    </rPh>
    <rPh sb="4" eb="6">
      <t>スイシツ</t>
    </rPh>
    <rPh sb="6" eb="8">
      <t>ホゼン</t>
    </rPh>
    <phoneticPr fontId="4"/>
  </si>
  <si>
    <t>植栽等の景観形成活動</t>
    <rPh sb="0" eb="2">
      <t>ショクサイ</t>
    </rPh>
    <rPh sb="2" eb="3">
      <t>トウ</t>
    </rPh>
    <rPh sb="4" eb="6">
      <t>ケイカン</t>
    </rPh>
    <rPh sb="6" eb="8">
      <t>ケイセイ</t>
    </rPh>
    <rPh sb="8" eb="10">
      <t>カツドウ</t>
    </rPh>
    <phoneticPr fontId="4"/>
  </si>
  <si>
    <t>施設等の定期的な巡回点検・清掃</t>
  </si>
  <si>
    <t>その他（景観形成・生活環境保全）</t>
    <rPh sb="2" eb="3">
      <t>タ</t>
    </rPh>
    <rPh sb="4" eb="6">
      <t>ケイカン</t>
    </rPh>
    <rPh sb="6" eb="8">
      <t>ケイセイ</t>
    </rPh>
    <rPh sb="9" eb="11">
      <t>セイカツ</t>
    </rPh>
    <rPh sb="11" eb="13">
      <t>カンキョウ</t>
    </rPh>
    <rPh sb="13" eb="15">
      <t>ホゼン</t>
    </rPh>
    <phoneticPr fontId="4"/>
  </si>
  <si>
    <t>水田の貯留機能向上活動</t>
  </si>
  <si>
    <t>水田の地下水かん養機能向上活動、水源かん養林の保全</t>
    <rPh sb="16" eb="18">
      <t>スイゲン</t>
    </rPh>
    <rPh sb="20" eb="21">
      <t>ヨウ</t>
    </rPh>
    <rPh sb="21" eb="22">
      <t>ハヤシ</t>
    </rPh>
    <rPh sb="23" eb="25">
      <t>ホゼン</t>
    </rPh>
    <phoneticPr fontId="4"/>
  </si>
  <si>
    <t>地域資源の活用・資源循環活動</t>
  </si>
  <si>
    <t>啓発・普及活動</t>
    <rPh sb="0" eb="2">
      <t>ケイハツ</t>
    </rPh>
    <rPh sb="3" eb="5">
      <t>フキュウ</t>
    </rPh>
    <rPh sb="5" eb="7">
      <t>カツドウ</t>
    </rPh>
    <phoneticPr fontId="4"/>
  </si>
  <si>
    <t>３．多面的機能の増進を図る活動</t>
    <phoneticPr fontId="4"/>
  </si>
  <si>
    <t>多面的機能の増進を図る活動</t>
  </si>
  <si>
    <t>遊休農地の有効活用</t>
  </si>
  <si>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</si>
  <si>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地域住民による直営施工</t>
  </si>
  <si>
    <t>防災・減災力の強化</t>
  </si>
  <si>
    <t>農村環境保全活動の幅広い展開</t>
  </si>
  <si>
    <t>やすらぎ・福祉及び教育機能の活用</t>
    <phoneticPr fontId="4"/>
  </si>
  <si>
    <t>農村文化の伝承を通じた農村コミュニティの強化</t>
  </si>
  <si>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</si>
  <si>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【資源向上活動（施設の長寿命化のための活動）】</t>
    <rPh sb="8" eb="10">
      <t>シセツ</t>
    </rPh>
    <rPh sb="11" eb="15">
      <t>チョウジュミョウカ</t>
    </rPh>
    <phoneticPr fontId="4"/>
  </si>
  <si>
    <t>水路の更新等</t>
    <rPh sb="0" eb="2">
      <t>スイロ</t>
    </rPh>
    <rPh sb="3" eb="5">
      <t>コウシン</t>
    </rPh>
    <rPh sb="5" eb="6">
      <t>トウ</t>
    </rPh>
    <phoneticPr fontId="4"/>
  </si>
  <si>
    <t>農道の更新等</t>
    <rPh sb="0" eb="2">
      <t>ノウドウ</t>
    </rPh>
    <rPh sb="3" eb="5">
      <t>コウシン</t>
    </rPh>
    <rPh sb="5" eb="6">
      <t>トウ</t>
    </rPh>
    <phoneticPr fontId="4"/>
  </si>
  <si>
    <t>ため池の補修</t>
    <rPh sb="2" eb="3">
      <t>イケ</t>
    </rPh>
    <rPh sb="4" eb="6">
      <t>ホシュウ</t>
    </rPh>
    <phoneticPr fontId="4"/>
  </si>
  <si>
    <t>ため池（附帯施設）の更新等</t>
    <rPh sb="2" eb="3">
      <t>イケ</t>
    </rPh>
    <rPh sb="4" eb="6">
      <t>フタイ</t>
    </rPh>
    <rPh sb="6" eb="8">
      <t>シセツ</t>
    </rPh>
    <rPh sb="10" eb="12">
      <t>コウシン</t>
    </rPh>
    <rPh sb="12" eb="13">
      <t>トウ</t>
    </rPh>
    <phoneticPr fontId="4"/>
  </si>
  <si>
    <t>活動項目番号表</t>
    <rPh sb="0" eb="2">
      <t>カツドウ</t>
    </rPh>
    <rPh sb="2" eb="4">
      <t>コウモク</t>
    </rPh>
    <rPh sb="4" eb="6">
      <t>バンゴウ</t>
    </rPh>
    <rPh sb="6" eb="7">
      <t>ヒョウ</t>
    </rPh>
    <phoneticPr fontId="4"/>
  </si>
  <si>
    <t>活動項目番号</t>
    <rPh sb="0" eb="6">
      <t>カツドウコウモクバンゴウ</t>
    </rPh>
    <phoneticPr fontId="4"/>
  </si>
  <si>
    <t>（地域資源の基礎的な保全活動）</t>
    <phoneticPr fontId="4"/>
  </si>
  <si>
    <t>活動区分</t>
    <rPh sb="2" eb="4">
      <t>クブン</t>
    </rPh>
    <phoneticPr fontId="70"/>
  </si>
  <si>
    <t>活動項目番号</t>
    <rPh sb="0" eb="2">
      <t>カツドウ</t>
    </rPh>
    <rPh sb="2" eb="4">
      <t>コウモク</t>
    </rPh>
    <rPh sb="4" eb="6">
      <t>バンゴウ</t>
    </rPh>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</si>
  <si>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</si>
  <si>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</si>
  <si>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</si>
  <si>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</si>
  <si>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</si>
  <si>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</si>
  <si>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</si>
  <si>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</si>
  <si>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</si>
  <si>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</si>
  <si>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</si>
  <si>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</si>
  <si>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</si>
  <si>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</si>
  <si>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</si>
  <si>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</si>
  <si>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</si>
  <si>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</si>
  <si>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</si>
  <si>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</si>
  <si>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</si>
  <si>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</si>
  <si>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</si>
  <si>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路肩・法面の草刈り</t>
    <rPh sb="0" eb="2">
      <t>ロカタ</t>
    </rPh>
    <rPh sb="3" eb="5">
      <t>ノリメン</t>
    </rPh>
    <rPh sb="6" eb="8">
      <t>クサカ</t>
    </rPh>
    <phoneticPr fontId="4"/>
  </si>
  <si>
    <t>側溝の泥上げ</t>
    <rPh sb="0" eb="2">
      <t>ソッコウ</t>
    </rPh>
    <rPh sb="3" eb="4">
      <t>ドロ</t>
    </rPh>
    <rPh sb="4" eb="5">
      <t>ア</t>
    </rPh>
    <phoneticPr fontId="4"/>
  </si>
  <si>
    <t>ため池の草刈り</t>
    <rPh sb="2" eb="3">
      <t>イケ</t>
    </rPh>
    <rPh sb="4" eb="6">
      <t>クサカ</t>
    </rPh>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</si>
  <si>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</si>
  <si>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</si>
  <si>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</si>
  <si>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</si>
  <si>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</si>
  <si>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</si>
  <si>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</si>
  <si>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</si>
  <si>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</si>
  <si>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</si>
  <si>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農業者（入り作農家、土地持ち非農家を含む）による検討会の開催</t>
  </si>
  <si>
    <t>農業者に対する意向調査、農業者による現地調査</t>
    <phoneticPr fontId="4"/>
  </si>
  <si>
    <t>不在村地主との連絡体制の整備、調整、それに必要な調査</t>
    <phoneticPr fontId="4"/>
  </si>
  <si>
    <t>地域住民等（集落外の住民・組織等も含む）との意見交換・ワークショップ・交流会の開催</t>
    <phoneticPr fontId="4"/>
  </si>
  <si>
    <t>地域住民等に対する意向調査、地域住民等との集落内調査</t>
    <phoneticPr fontId="4"/>
  </si>
  <si>
    <t>有識者等による研修会、有識者を交えた検討会の開催</t>
    <phoneticPr fontId="4"/>
  </si>
  <si>
    <t>-</t>
    <phoneticPr fontId="4"/>
  </si>
  <si>
    <t>（施設の軽微な補修）</t>
    <phoneticPr fontId="4"/>
  </si>
  <si>
    <t>２（資源向上）</t>
    <rPh sb="2" eb="4">
      <t>シゲン</t>
    </rPh>
    <rPh sb="4" eb="6">
      <t>コウジョウ</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</si>
  <si>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</si>
  <si>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</si>
  <si>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</si>
  <si>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</si>
  <si>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</si>
  <si>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</si>
  <si>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</si>
  <si>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</si>
  <si>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</si>
  <si>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</si>
  <si>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</si>
  <si>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</si>
  <si>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</si>
  <si>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</si>
  <si>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</si>
  <si>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</si>
  <si>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</si>
  <si>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</si>
  <si>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</si>
  <si>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</si>
  <si>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</si>
  <si>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</si>
  <si>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</si>
  <si>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</si>
  <si>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</si>
  <si>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</si>
  <si>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</si>
  <si>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</si>
  <si>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</si>
  <si>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</si>
  <si>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</si>
  <si>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</si>
  <si>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</si>
  <si>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</si>
  <si>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</si>
  <si>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</si>
  <si>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</si>
  <si>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</si>
  <si>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</si>
  <si>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</si>
  <si>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</si>
  <si>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</si>
  <si>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</si>
  <si>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</si>
  <si>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</si>
  <si>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</si>
  <si>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</si>
  <si>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</si>
  <si>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</si>
  <si>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</si>
  <si>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活動項目</t>
    <rPh sb="0" eb="2">
      <t>カツドウ</t>
    </rPh>
    <rPh sb="2" eb="4">
      <t>コウモク</t>
    </rPh>
    <phoneticPr fontId="70"/>
  </si>
  <si>
    <t>生物多様性保全計画の策定</t>
    <rPh sb="0" eb="2">
      <t>セイブツ</t>
    </rPh>
    <rPh sb="2" eb="5">
      <t>タヨウセイ</t>
    </rPh>
    <rPh sb="5" eb="7">
      <t>ホゼン</t>
    </rPh>
    <rPh sb="7" eb="9">
      <t>ケイカク</t>
    </rPh>
    <rPh sb="10" eb="12">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</si>
  <si>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</si>
  <si>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</si>
  <si>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</si>
  <si>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</si>
  <si>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</si>
  <si>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</si>
  <si>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</si>
  <si>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</si>
  <si>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</si>
  <si>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</si>
  <si>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rPh sb="0" eb="2">
      <t>セイブツ</t>
    </rPh>
    <rPh sb="3" eb="5">
      <t>セイソク</t>
    </rPh>
    <rPh sb="5" eb="7">
      <t>ジョウキョウ</t>
    </rPh>
    <rPh sb="8" eb="10">
      <t>ハアク</t>
    </rPh>
    <phoneticPr fontId="4"/>
  </si>
  <si>
    <t>外来種の駆除</t>
    <rPh sb="0" eb="3">
      <t>ガイライシュ</t>
    </rPh>
    <rPh sb="4" eb="6">
      <t>クジョ</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</si>
  <si>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</si>
  <si>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</si>
  <si>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</si>
  <si>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</si>
  <si>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</si>
  <si>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水質モニタリングの実施・記録管理</t>
    <rPh sb="0" eb="2">
      <t>スイシツ</t>
    </rPh>
    <rPh sb="9" eb="11">
      <t>ジッシ</t>
    </rPh>
    <rPh sb="12" eb="14">
      <t>キロク</t>
    </rPh>
    <rPh sb="14" eb="16">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</si>
  <si>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</si>
  <si>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</si>
  <si>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</si>
  <si>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</si>
  <si>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</si>
  <si>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</si>
  <si>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</si>
  <si>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</si>
  <si>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</si>
  <si>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</si>
  <si>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</si>
  <si>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</si>
  <si>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</si>
  <si>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</si>
  <si>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</si>
  <si>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</si>
  <si>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</si>
  <si>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</si>
  <si>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</si>
  <si>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</si>
  <si>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</si>
  <si>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</si>
  <si>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</si>
  <si>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</si>
  <si>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</si>
  <si>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</si>
  <si>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</si>
  <si>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</si>
  <si>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</si>
  <si>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rPh sb="0" eb="2">
      <t>チイキ</t>
    </rPh>
    <rPh sb="2" eb="4">
      <t>ジュウミン</t>
    </rPh>
    <rPh sb="7" eb="9">
      <t>チョクエイ</t>
    </rPh>
    <rPh sb="9" eb="11">
      <t>セコウ</t>
    </rPh>
    <phoneticPr fontId="4"/>
  </si>
  <si>
    <t>防災・減災力の強化</t>
    <rPh sb="0" eb="2">
      <t>ボウサイ</t>
    </rPh>
    <rPh sb="3" eb="5">
      <t>ゲンサイ</t>
    </rPh>
    <rPh sb="5" eb="6">
      <t>リョク</t>
    </rPh>
    <rPh sb="7" eb="9">
      <t>キョウカ</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</si>
  <si>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</si>
  <si>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</si>
  <si>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</si>
  <si>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</si>
  <si>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広報活動・農的関係人口の拡大</t>
    <rPh sb="0" eb="2">
      <t>コウホウ</t>
    </rPh>
    <rPh sb="2" eb="4">
      <t>カツドウ</t>
    </rPh>
    <rPh sb="5" eb="11">
      <t>ノウテキカンケイジンコウ</t>
    </rPh>
    <rPh sb="12" eb="14">
      <t>カクダイ</t>
    </rPh>
    <phoneticPr fontId="4"/>
  </si>
  <si>
    <t>３（長寿命化）</t>
    <rPh sb="2" eb="6">
      <t>チョウジュミョウカ</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</si>
  <si>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</si>
  <si>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</si>
  <si>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</si>
  <si>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</si>
  <si>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</si>
  <si>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</si>
  <si>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</si>
  <si>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</si>
  <si>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</si>
  <si>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</si>
  <si>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</si>
  <si>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</si>
  <si>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</si>
  <si>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</si>
  <si>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</si>
  <si>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</si>
  <si>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</si>
  <si>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</si>
  <si>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</si>
  <si>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</si>
  <si>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</si>
  <si>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</si>
  <si>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</si>
  <si>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</si>
  <si>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</si>
  <si>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</si>
  <si>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</si>
  <si>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</si>
  <si>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</si>
  <si>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</si>
  <si>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</si>
  <si>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</si>
  <si>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</si>
  <si>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</si>
  <si>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</si>
  <si>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</si>
  <si>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</si>
  <si>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</si>
  <si>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</si>
  <si>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</si>
  <si>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生態系保全</t>
    <rPh sb="0" eb="3">
      <t>セイタイケイ</t>
    </rPh>
    <rPh sb="3" eb="5">
      <t>ホゼン</t>
    </rPh>
    <phoneticPr fontId="2"/>
  </si>
  <si>
    <t>循環かんがいによる水質保全</t>
    <rPh sb="0" eb="2">
      <t>ジュンカン</t>
    </rPh>
    <rPh sb="9" eb="11">
      <t>スイシツ</t>
    </rPh>
    <rPh sb="11" eb="13">
      <t>ホゼン</t>
    </rPh>
    <phoneticPr fontId="2"/>
  </si>
  <si>
    <t>km</t>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</si>
  <si>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</si>
  <si>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</si>
  <si>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</si>
  <si>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</si>
  <si>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</si>
  <si>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</si>
  <si>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</si>
  <si>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</si>
  <si>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</si>
  <si>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</si>
  <si>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</si>
  <si>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</si>
  <si>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持続的な水管理</t>
    <rPh sb="0" eb="3">
      <t>ジゾクテキ</t>
    </rPh>
    <rPh sb="4" eb="5">
      <t>ミズ</t>
    </rPh>
    <rPh sb="5" eb="7">
      <t>カンリ</t>
    </rPh>
    <phoneticPr fontId="2"/>
  </si>
  <si>
    <t>農地維持</t>
    <rPh sb="0" eb="2">
      <t>ノウチ</t>
    </rPh>
    <rPh sb="2" eb="4">
      <t>イジ</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</si>
  <si>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</si>
  <si>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</si>
  <si>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</si>
  <si>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</si>
  <si>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</si>
  <si>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</si>
  <si>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</si>
  <si>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3 事務・組織運営等に関する研修、機械の安全使用に関する研修</t>
    <phoneticPr fontId="4"/>
  </si>
  <si>
    <t>水環境の回復</t>
    <rPh sb="0" eb="3">
      <t>ミズカンキョウ</t>
    </rPh>
    <rPh sb="4" eb="6">
      <t>カイフク</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</si>
  <si>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</si>
  <si>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</si>
  <si>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</si>
  <si>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</si>
  <si>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</si>
  <si>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</si>
  <si>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</si>
  <si>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</si>
  <si>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</si>
  <si>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</si>
  <si>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</si>
  <si>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</si>
  <si>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</si>
  <si>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</si>
  <si>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</si>
  <si>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</si>
  <si>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</si>
  <si>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</si>
  <si>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</si>
  <si>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</si>
  <si>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</si>
  <si>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</si>
  <si>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</si>
  <si>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</si>
  <si>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</si>
  <si>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</si>
  <si>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</si>
  <si>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</si>
  <si>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</si>
  <si>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</si>
  <si>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</si>
  <si>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</si>
  <si>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</si>
  <si>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</si>
  <si>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</si>
  <si>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</si>
  <si>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</si>
  <si>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</si>
  <si>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</si>
  <si>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</si>
  <si>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</si>
  <si>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</si>
  <si>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</si>
  <si>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</si>
  <si>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</si>
  <si>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</si>
  <si>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</si>
  <si>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</si>
  <si>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</si>
  <si>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</si>
  <si>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</si>
  <si>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</si>
  <si>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</si>
  <si>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</si>
  <si>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</si>
  <si>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</si>
  <si>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</si>
  <si>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</si>
  <si>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</si>
  <si>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</si>
  <si>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</si>
  <si>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</si>
  <si>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</si>
  <si>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</si>
  <si>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</si>
  <si>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</si>
  <si>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</si>
  <si>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</si>
  <si>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</si>
  <si>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</si>
  <si>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</si>
  <si>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</si>
  <si>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</si>
  <si>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</si>
  <si>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</si>
  <si>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</si>
  <si>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</si>
  <si>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</si>
  <si>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</si>
  <si>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</si>
  <si>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</si>
  <si>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53 鳥獣被害防止対策及び環境改善活動の強化</t>
    <rPh sb="3" eb="5">
      <t>チョウジュウ</t>
    </rPh>
    <rPh sb="5" eb="7">
      <t>ヒガイ</t>
    </rPh>
    <rPh sb="7" eb="9">
      <t>ボウシ</t>
    </rPh>
    <rPh sb="9" eb="11">
      <t>タイサク</t>
    </rPh>
    <rPh sb="11" eb="12">
      <t>オヨ</t>
    </rPh>
    <phoneticPr fontId="4"/>
  </si>
  <si>
    <t>53　鳥獣被害防止対策及び環境改善活動の強化</t>
    <rPh sb="3" eb="5">
      <t>チョウジュウ</t>
    </rPh>
    <rPh sb="5" eb="7">
      <t>ヒガイ</t>
    </rPh>
    <rPh sb="7" eb="9">
      <t>ボウシ</t>
    </rPh>
    <rPh sb="9" eb="11">
      <t>タイサク</t>
    </rPh>
    <rPh sb="11" eb="12">
      <t>オヨ</t>
    </rPh>
    <phoneticPr fontId="4"/>
  </si>
  <si>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</si>
  <si>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</si>
  <si>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</si>
  <si>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56 農村環境保全活動の幅広い展開</t>
  </si>
  <si>
    <t>57 やすらぎ・福祉及び教育機能の活用</t>
    <phoneticPr fontId="4"/>
  </si>
  <si>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</si>
  <si>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</si>
  <si>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</si>
  <si>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</si>
  <si>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広報活動・農的関係人口の拡大</t>
    <rPh sb="8" eb="14">
      <t>ノウテキカンケイジンコウ</t>
    </rPh>
    <rPh sb="15" eb="17">
      <t>カクダイ</t>
    </rPh>
    <phoneticPr fontId="4"/>
  </si>
  <si>
    <t>Ｍ.長寿命化</t>
    <rPh sb="2" eb="6">
      <t>チョウジュミョウカ</t>
    </rPh>
    <phoneticPr fontId="4"/>
  </si>
  <si>
    <t>長寿命化</t>
    <rPh sb="0" eb="4">
      <t>チョウジュミョウカ</t>
    </rPh>
    <phoneticPr fontId="4"/>
  </si>
  <si>
    <t>61 水路の補修</t>
  </si>
  <si>
    <t>62 水路の更新等</t>
  </si>
  <si>
    <t>63 農道の補修</t>
  </si>
  <si>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</si>
  <si>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</si>
  <si>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</si>
  <si>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</si>
  <si>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</si>
  <si>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この線より上に行を挿入してください。</t>
  </si>
  <si>
    <t>（別紙）</t>
    <rPh sb="1" eb="3">
      <t>ベッシ</t>
    </rPh>
    <phoneticPr fontId="4"/>
  </si>
  <si>
    <t>実施状況確認表</t>
    <rPh sb="0" eb="2">
      <t>ジッシ</t>
    </rPh>
    <rPh sb="2" eb="4">
      <t>ジョウキョウ</t>
    </rPh>
    <rPh sb="4" eb="6">
      <t>カクニン</t>
    </rPh>
    <rPh sb="6" eb="7">
      <t>オモテ</t>
    </rPh>
    <phoneticPr fontId="4"/>
  </si>
  <si>
    <t>広域化・
体制強化</t>
    <rPh sb="0" eb="3">
      <t>コウイキカ</t>
    </rPh>
    <rPh sb="5" eb="7">
      <t>タイセイ</t>
    </rPh>
    <rPh sb="7" eb="9">
      <t>キョウカ</t>
    </rPh>
    <phoneticPr fontId="4"/>
  </si>
  <si>
    <t>構成員（農業者）</t>
    <rPh sb="0" eb="3">
      <t>コウセイイン</t>
    </rPh>
    <rPh sb="4" eb="7">
      <t>ノウギョウシャ</t>
    </rPh>
    <phoneticPr fontId="4"/>
  </si>
  <si>
    <t>構成員（農業者以外）</t>
    <rPh sb="0" eb="3">
      <t>コウセイイン</t>
    </rPh>
    <rPh sb="4" eb="7">
      <t>ノウギョウシャ</t>
    </rPh>
    <rPh sb="7" eb="9">
      <t>イガイ</t>
    </rPh>
    <phoneticPr fontId="4"/>
  </si>
  <si>
    <t>活動に参加した最大人数</t>
    <rPh sb="7" eb="9">
      <t>サイダイ</t>
    </rPh>
    <rPh sb="9" eb="11">
      <t>ニンズウ</t>
    </rPh>
    <phoneticPr fontId="4"/>
  </si>
  <si>
    <t>活動期間</t>
    <rPh sb="0" eb="2">
      <t>カツドウ</t>
    </rPh>
    <rPh sb="2" eb="4">
      <t>キカン</t>
    </rPh>
    <phoneticPr fontId="4"/>
  </si>
  <si>
    <t>認定農用地面積（a）</t>
    <rPh sb="0" eb="2">
      <t>ニンテイ</t>
    </rPh>
    <phoneticPr fontId="4"/>
  </si>
  <si>
    <t>保全管理する施設</t>
    <phoneticPr fontId="4"/>
  </si>
  <si>
    <t>長寿命化を行う施設</t>
    <rPh sb="0" eb="4">
      <t>チョウジュミョウカ</t>
    </rPh>
    <rPh sb="5" eb="6">
      <t>オコナ</t>
    </rPh>
    <rPh sb="7" eb="9">
      <t>シセツ</t>
    </rPh>
    <phoneticPr fontId="4"/>
  </si>
  <si>
    <t>対象農用地面積（a）</t>
    <rPh sb="0" eb="2">
      <t>タイショウ</t>
    </rPh>
    <rPh sb="2" eb="5">
      <t>ノウヨウチ</t>
    </rPh>
    <rPh sb="5" eb="7">
      <t>メンセキ</t>
    </rPh>
    <phoneticPr fontId="4"/>
  </si>
  <si>
    <t>集落数</t>
    <rPh sb="0" eb="2">
      <t>シュウラク</t>
    </rPh>
    <rPh sb="2" eb="3">
      <t>スウ</t>
    </rPh>
    <phoneticPr fontId="4"/>
  </si>
  <si>
    <t>地域振興立法８法地域</t>
    <rPh sb="0" eb="2">
      <t>チイキ</t>
    </rPh>
    <rPh sb="2" eb="4">
      <t>シンコウ</t>
    </rPh>
    <rPh sb="4" eb="6">
      <t>リッポウ</t>
    </rPh>
    <rPh sb="7" eb="8">
      <t>ホウ</t>
    </rPh>
    <rPh sb="8" eb="10">
      <t>チイキ</t>
    </rPh>
    <phoneticPr fontId="4"/>
  </si>
  <si>
    <t>指定棚田地域</t>
    <rPh sb="0" eb="2">
      <t>シテイ</t>
    </rPh>
    <rPh sb="2" eb="4">
      <t>タナダ</t>
    </rPh>
    <rPh sb="4" eb="6">
      <t>チイキ</t>
    </rPh>
    <phoneticPr fontId="4"/>
  </si>
  <si>
    <t>構造変化に対応した
保全管理の目標</t>
    <phoneticPr fontId="4"/>
  </si>
  <si>
    <t>収入の部（円）</t>
    <rPh sb="0" eb="2">
      <t>シュウニュウ</t>
    </rPh>
    <rPh sb="3" eb="4">
      <t>ブ</t>
    </rPh>
    <rPh sb="5" eb="6">
      <t>エン</t>
    </rPh>
    <phoneticPr fontId="4"/>
  </si>
  <si>
    <t>支出の部（円）</t>
    <rPh sb="0" eb="2">
      <t>シシュツ</t>
    </rPh>
    <rPh sb="3" eb="4">
      <t>ブ</t>
    </rPh>
    <rPh sb="5" eb="6">
      <t>エン</t>
    </rPh>
    <phoneticPr fontId="4"/>
  </si>
  <si>
    <t>資源向上支払（長寿命化）</t>
    <rPh sb="0" eb="2">
      <t>シゲン</t>
    </rPh>
    <rPh sb="2" eb="4">
      <t>コウジョウ</t>
    </rPh>
    <rPh sb="4" eb="6">
      <t>シハライ</t>
    </rPh>
    <rPh sb="7" eb="11">
      <t>チョウジュミョウカ</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</si>
  <si>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</si>
  <si>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団体</t>
    <rPh sb="0" eb="2">
      <t>ダンタイ</t>
    </rPh>
    <phoneticPr fontId="4"/>
  </si>
  <si>
    <t>資源向上支払
（共同）</t>
    <rPh sb="0" eb="2">
      <t>シゲン</t>
    </rPh>
    <rPh sb="2" eb="4">
      <t>コウジョウ</t>
    </rPh>
    <rPh sb="4" eb="6">
      <t>シハライ</t>
    </rPh>
    <rPh sb="8" eb="10">
      <t>キョウドウ</t>
    </rPh>
    <phoneticPr fontId="4"/>
  </si>
  <si>
    <t>資源向上支払（共同）</t>
    <rPh sb="0" eb="2">
      <t>シゲン</t>
    </rPh>
    <rPh sb="2" eb="4">
      <t>コウジョウ</t>
    </rPh>
    <rPh sb="4" eb="6">
      <t>シハライ</t>
    </rPh>
    <rPh sb="7" eb="9">
      <t>キョウドウ</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</si>
  <si>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</si>
  <si>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次年度への持越金
（農地維持支払・資源向上支払
（共同））</t>
    <rPh sb="7" eb="8">
      <t>キン</t>
    </rPh>
    <rPh sb="25" eb="27">
      <t>キョウドウ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</si>
  <si>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</si>
  <si>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</si>
  <si>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小規模集落支援</t>
    <phoneticPr fontId="4"/>
  </si>
  <si>
    <t>多面的機能の更なる増進に向けた活動への支援</t>
    <phoneticPr fontId="4"/>
  </si>
  <si>
    <t>農村協働力の深化に向けた活動への支援</t>
    <phoneticPr fontId="4"/>
  </si>
  <si>
    <t>対象
農用地面積</t>
    <rPh sb="0" eb="2">
      <t>タイショウ</t>
    </rPh>
    <rPh sb="3" eb="6">
      <t>ノウヨウチ</t>
    </rPh>
    <rPh sb="6" eb="8">
      <t>メンセキ</t>
    </rPh>
    <phoneticPr fontId="4"/>
  </si>
  <si>
    <t>うち、
実施面積</t>
    <rPh sb="4" eb="6">
      <t>ジッシ</t>
    </rPh>
    <rPh sb="6" eb="8">
      <t>メンセキ</t>
    </rPh>
    <phoneticPr fontId="4"/>
  </si>
  <si>
    <t>組織の広域化・体制強化に対する支援</t>
    <phoneticPr fontId="4"/>
  </si>
  <si>
    <t>通し番号</t>
    <rPh sb="0" eb="1">
      <t>トオ</t>
    </rPh>
    <rPh sb="2" eb="4">
      <t>バンゴウ</t>
    </rPh>
    <phoneticPr fontId="4"/>
  </si>
  <si>
    <t>農事組合法人（団体数）</t>
    <rPh sb="0" eb="2">
      <t>ノウジ</t>
    </rPh>
    <rPh sb="2" eb="4">
      <t>クミアイ</t>
    </rPh>
    <rPh sb="4" eb="6">
      <t>ホウジン</t>
    </rPh>
    <rPh sb="7" eb="10">
      <t>ダンタイスウ</t>
    </rPh>
    <phoneticPr fontId="4"/>
  </si>
  <si>
    <t>営農組合（団体数）</t>
    <rPh sb="0" eb="2">
      <t>エイノウ</t>
    </rPh>
    <rPh sb="2" eb="4">
      <t>クミアイ</t>
    </rPh>
    <rPh sb="5" eb="8">
      <t>ダンタイスウ</t>
    </rPh>
    <phoneticPr fontId="4"/>
  </si>
  <si>
    <t>その他の農業者団体（団体数）</t>
    <rPh sb="2" eb="3">
      <t>タ</t>
    </rPh>
    <rPh sb="4" eb="7">
      <t>ノウギョウシャ</t>
    </rPh>
    <rPh sb="7" eb="9">
      <t>ダンタイ</t>
    </rPh>
    <rPh sb="10" eb="13">
      <t>ダンタイスウ</t>
    </rPh>
    <phoneticPr fontId="4"/>
  </si>
  <si>
    <t>合計団体数</t>
    <rPh sb="0" eb="2">
      <t>ゴウケイ</t>
    </rPh>
    <rPh sb="2" eb="5">
      <t>ダンタイスウ</t>
    </rPh>
    <phoneticPr fontId="4"/>
  </si>
  <si>
    <t>自治会(団体数）</t>
    <rPh sb="0" eb="3">
      <t>ジチカイ</t>
    </rPh>
    <rPh sb="4" eb="7">
      <t>ダンタイスウ</t>
    </rPh>
    <phoneticPr fontId="4"/>
  </si>
  <si>
    <t>女性会（団体数）</t>
    <rPh sb="0" eb="3">
      <t>ジョセイカイ</t>
    </rPh>
    <rPh sb="4" eb="7">
      <t>ダンタイスウ</t>
    </rPh>
    <phoneticPr fontId="4"/>
  </si>
  <si>
    <t>子供会（団体数）</t>
    <rPh sb="0" eb="3">
      <t>コドモカイ</t>
    </rPh>
    <rPh sb="4" eb="7">
      <t>ダンタイスウ</t>
    </rPh>
    <phoneticPr fontId="4"/>
  </si>
  <si>
    <t>土地改良区（団体数）</t>
    <rPh sb="0" eb="2">
      <t>トチ</t>
    </rPh>
    <rPh sb="2" eb="5">
      <t>カイリョウク</t>
    </rPh>
    <rPh sb="6" eb="9">
      <t>ダンタイスウ</t>
    </rPh>
    <phoneticPr fontId="4"/>
  </si>
  <si>
    <t>ＪＡ（団体数）</t>
    <rPh sb="3" eb="6">
      <t>ダンタイスウ</t>
    </rPh>
    <phoneticPr fontId="4"/>
  </si>
  <si>
    <t>学校・PTA（団体数）</t>
    <rPh sb="0" eb="2">
      <t>ガッコウ</t>
    </rPh>
    <rPh sb="7" eb="10">
      <t>ダンタイスウ</t>
    </rPh>
    <phoneticPr fontId="4"/>
  </si>
  <si>
    <t>NPO（団体数）</t>
    <rPh sb="4" eb="7">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</si>
  <si>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</si>
  <si>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田（ａ）</t>
    <rPh sb="0" eb="1">
      <t>タ</t>
    </rPh>
    <phoneticPr fontId="4"/>
  </si>
  <si>
    <t>畑（ａ）</t>
    <rPh sb="0" eb="1">
      <t>ハタケ</t>
    </rPh>
    <phoneticPr fontId="4"/>
  </si>
  <si>
    <t>草地（ａ）</t>
    <rPh sb="0" eb="2">
      <t>ソウチ</t>
    </rPh>
    <phoneticPr fontId="4"/>
  </si>
  <si>
    <t>計（ａ）</t>
    <rPh sb="0" eb="1">
      <t>ケイ</t>
    </rPh>
    <phoneticPr fontId="4"/>
  </si>
  <si>
    <t>うち遊休農地面積(a)</t>
    <rPh sb="2" eb="4">
      <t>ユウキュウ</t>
    </rPh>
    <rPh sb="4" eb="6">
      <t>ノウチ</t>
    </rPh>
    <rPh sb="6" eb="8">
      <t>メンセキ</t>
    </rPh>
    <phoneticPr fontId="4"/>
  </si>
  <si>
    <t>うち中山間との重複面積(a)</t>
    <rPh sb="2" eb="3">
      <t>チュウ</t>
    </rPh>
    <rPh sb="3" eb="5">
      <t>サンカン</t>
    </rPh>
    <rPh sb="7" eb="9">
      <t>ジュウフク</t>
    </rPh>
    <rPh sb="9" eb="11">
      <t>メンセキ</t>
    </rPh>
    <phoneticPr fontId="4"/>
  </si>
  <si>
    <t>水路（km）</t>
    <rPh sb="0" eb="2">
      <t>スイロ</t>
    </rPh>
    <phoneticPr fontId="4"/>
  </si>
  <si>
    <t>農道（km）</t>
    <rPh sb="0" eb="2">
      <t>ノウドウ</t>
    </rPh>
    <phoneticPr fontId="4"/>
  </si>
  <si>
    <t>ため池（箇所）</t>
    <rPh sb="2" eb="3">
      <t>イケ</t>
    </rPh>
    <rPh sb="4" eb="6">
      <t>カショ</t>
    </rPh>
    <phoneticPr fontId="4"/>
  </si>
  <si>
    <t>田(a)</t>
    <rPh sb="0" eb="1">
      <t>タ</t>
    </rPh>
    <phoneticPr fontId="4"/>
  </si>
  <si>
    <t>畑(a)</t>
    <rPh sb="0" eb="1">
      <t>ハタケ</t>
    </rPh>
    <phoneticPr fontId="4"/>
  </si>
  <si>
    <t>草地(a)</t>
    <rPh sb="0" eb="2">
      <t>ソウチ</t>
    </rPh>
    <phoneticPr fontId="4"/>
  </si>
  <si>
    <t>計(a)</t>
    <rPh sb="0" eb="1">
      <t>ケイ</t>
    </rPh>
    <phoneticPr fontId="4"/>
  </si>
  <si>
    <t>うち農振農用地区域外
面積（a）</t>
    <phoneticPr fontId="4"/>
  </si>
  <si>
    <t>うち農振農用地区域外
面積（a）</t>
    <rPh sb="2" eb="3">
      <t>ノウ</t>
    </rPh>
    <rPh sb="3" eb="4">
      <t>シン</t>
    </rPh>
    <rPh sb="4" eb="7">
      <t>ノウヨウチ</t>
    </rPh>
    <rPh sb="7" eb="10">
      <t>クイキガイ</t>
    </rPh>
    <rPh sb="11" eb="13">
      <t>メンセキ</t>
    </rPh>
    <phoneticPr fontId="4"/>
  </si>
  <si>
    <t>特定農山村</t>
    <rPh sb="0" eb="2">
      <t>トクテイ</t>
    </rPh>
    <rPh sb="2" eb="3">
      <t>ノウ</t>
    </rPh>
    <rPh sb="3" eb="5">
      <t>サンソン</t>
    </rPh>
    <phoneticPr fontId="4"/>
  </si>
  <si>
    <t>中心経営体型</t>
    <rPh sb="0" eb="2">
      <t>チュウシン</t>
    </rPh>
    <rPh sb="2" eb="4">
      <t>ケイエイ</t>
    </rPh>
    <rPh sb="4" eb="5">
      <t>タイ</t>
    </rPh>
    <rPh sb="5" eb="6">
      <t>カタ</t>
    </rPh>
    <phoneticPr fontId="4"/>
  </si>
  <si>
    <t>集落ぐるみ型</t>
    <rPh sb="0" eb="2">
      <t>シュウラク</t>
    </rPh>
    <rPh sb="5" eb="6">
      <t>カタ</t>
    </rPh>
    <phoneticPr fontId="4"/>
  </si>
  <si>
    <t>地域外経営体連携型</t>
    <rPh sb="0" eb="3">
      <t>チイキガイ</t>
    </rPh>
    <rPh sb="3" eb="5">
      <t>ケイエイ</t>
    </rPh>
    <rPh sb="6" eb="8">
      <t>レンケイ</t>
    </rPh>
    <rPh sb="8" eb="9">
      <t>カタ</t>
    </rPh>
    <phoneticPr fontId="4"/>
  </si>
  <si>
    <t>集落間・広域連携型</t>
    <rPh sb="0" eb="3">
      <t>シュウラクカン</t>
    </rPh>
    <rPh sb="4" eb="6">
      <t>コウイキ</t>
    </rPh>
    <rPh sb="6" eb="8">
      <t>レンケイ</t>
    </rPh>
    <rPh sb="8" eb="9">
      <t>カタ</t>
    </rPh>
    <phoneticPr fontId="4"/>
  </si>
  <si>
    <t>多様な参画・連携型</t>
    <rPh sb="0" eb="2">
      <t>タヨウ</t>
    </rPh>
    <rPh sb="3" eb="5">
      <t>サンカク</t>
    </rPh>
    <rPh sb="6" eb="8">
      <t>レンケイ</t>
    </rPh>
    <rPh sb="8" eb="9">
      <t>カタ</t>
    </rPh>
    <phoneticPr fontId="4"/>
  </si>
  <si>
    <t>前年度からの持越金
（農地維持支払・資源向上支払（共同））</t>
    <rPh sb="8" eb="9">
      <t>キン</t>
    </rPh>
    <rPh sb="25" eb="27">
      <t>キョウドウ</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</si>
  <si>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</si>
  <si>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農地維持支払交付金</t>
    <rPh sb="0" eb="2">
      <t>ノウチ</t>
    </rPh>
    <rPh sb="2" eb="4">
      <t>イジ</t>
    </rPh>
    <rPh sb="4" eb="6">
      <t>シハライ</t>
    </rPh>
    <rPh sb="6" eb="9">
      <t>コウフキン</t>
    </rPh>
    <phoneticPr fontId="4"/>
  </si>
  <si>
    <t>資源向上支払交付金（共同）</t>
    <rPh sb="0" eb="2">
      <t>シゲン</t>
    </rPh>
    <rPh sb="2" eb="4">
      <t>コウジョウ</t>
    </rPh>
    <rPh sb="4" eb="6">
      <t>シハライ</t>
    </rPh>
    <rPh sb="6" eb="9">
      <t>コウフキン</t>
    </rPh>
    <rPh sb="10" eb="12">
      <t>キョウドウ</t>
    </rPh>
    <phoneticPr fontId="4"/>
  </si>
  <si>
    <t>資源向上支払交付金（長寿命化）</t>
    <rPh sb="0" eb="2">
      <t>シゲン</t>
    </rPh>
    <rPh sb="2" eb="4">
      <t>コウジョウ</t>
    </rPh>
    <rPh sb="4" eb="6">
      <t>シハライ</t>
    </rPh>
    <rPh sb="6" eb="9">
      <t>コウフキン</t>
    </rPh>
    <rPh sb="10" eb="14">
      <t>チョウジュミョウカ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</si>
  <si>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</si>
  <si>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畦畔・法面・防風林の草刈り</t>
    <rPh sb="0" eb="2">
      <t>ケイハン</t>
    </rPh>
    <rPh sb="3" eb="5">
      <t>ノリメン</t>
    </rPh>
    <rPh sb="6" eb="9">
      <t>ボウフウリン</t>
    </rPh>
    <rPh sb="10" eb="12">
      <t>クサカ</t>
    </rPh>
    <phoneticPr fontId="4"/>
  </si>
  <si>
    <t>水路附帯施設の保守管理</t>
    <rPh sb="0" eb="2">
      <t>スイロ</t>
    </rPh>
    <rPh sb="2" eb="4">
      <t>フタイ</t>
    </rPh>
    <rPh sb="4" eb="6">
      <t>シセツ</t>
    </rPh>
    <rPh sb="7" eb="9">
      <t>ホシュ</t>
    </rPh>
    <rPh sb="9" eb="11">
      <t>カンリ</t>
    </rPh>
    <phoneticPr fontId="4"/>
  </si>
  <si>
    <t>農道の草刈り</t>
    <rPh sb="0" eb="2">
      <t>ノウドウ</t>
    </rPh>
    <rPh sb="3" eb="5">
      <t>クサカ</t>
    </rPh>
    <phoneticPr fontId="4"/>
  </si>
  <si>
    <t>農道側溝の泥上げ</t>
    <rPh sb="0" eb="2">
      <t>ノウドウ</t>
    </rPh>
    <rPh sb="2" eb="4">
      <t>ソッコウ</t>
    </rPh>
    <rPh sb="5" eb="6">
      <t>ドロ</t>
    </rPh>
    <rPh sb="6" eb="7">
      <t>ア</t>
    </rPh>
    <phoneticPr fontId="4"/>
  </si>
  <si>
    <t>ため池附帯施設の保守管理</t>
    <rPh sb="2" eb="3">
      <t>イケ</t>
    </rPh>
    <rPh sb="3" eb="5">
      <t>フタイ</t>
    </rPh>
    <rPh sb="5" eb="7">
      <t>シセツ</t>
    </rPh>
    <rPh sb="8" eb="10">
      <t>ホシュ</t>
    </rPh>
    <rPh sb="10" eb="12">
      <t>カンリ</t>
    </rPh>
    <phoneticPr fontId="4"/>
  </si>
  <si>
    <t>農業者の検討会の開催</t>
    <rPh sb="0" eb="3">
      <t>ノウギョウシャ</t>
    </rPh>
    <rPh sb="4" eb="7">
      <t>ケントウカイ</t>
    </rPh>
    <rPh sb="8" eb="10">
      <t>カイサイ</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</si>
  <si>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</si>
  <si>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</si>
  <si>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</si>
  <si>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</si>
  <si>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農道の軽微な補修等</t>
    <rPh sb="0" eb="2">
      <t>ノウドウ</t>
    </rPh>
    <rPh sb="3" eb="5">
      <t>ケイビ</t>
    </rPh>
    <rPh sb="6" eb="8">
      <t>ホシュウ</t>
    </rPh>
    <rPh sb="8" eb="9">
      <t>トウ</t>
    </rPh>
    <phoneticPr fontId="4"/>
  </si>
  <si>
    <t>その他(生態系保全）</t>
    <rPh sb="2" eb="3">
      <t>タ</t>
    </rPh>
    <rPh sb="4" eb="7">
      <t>セイタイケイ</t>
    </rPh>
    <rPh sb="7" eb="9">
      <t>ホゼン</t>
    </rPh>
    <phoneticPr fontId="4"/>
  </si>
  <si>
    <t>水質モニタリングの
実施・記録管理</t>
    <rPh sb="0" eb="2">
      <t>スイシツ</t>
    </rPh>
    <rPh sb="10" eb="12">
      <t>ジッシ</t>
    </rPh>
    <rPh sb="13" eb="15">
      <t>キロク</t>
    </rPh>
    <rPh sb="15" eb="17">
      <t>カンリ</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</si>
  <si>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</si>
  <si>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</si>
  <si>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地域資源の活用・資源循環活動</t>
    <rPh sb="0" eb="4">
      <t>チイキシゲン</t>
    </rPh>
    <rPh sb="5" eb="7">
      <t>カツヨウ</t>
    </rPh>
    <rPh sb="8" eb="10">
      <t>シゲン</t>
    </rPh>
    <rPh sb="10" eb="12">
      <t>ジュンカン</t>
    </rPh>
    <rPh sb="12" eb="14">
      <t>カツドウ</t>
    </rPh>
    <phoneticPr fontId="4"/>
  </si>
  <si>
    <t>鳥獣被害防止対策及び環境改善活動の強化</t>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</si>
  <si>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</si>
  <si>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都道府県、市町村が
特に認める活動</t>
    <rPh sb="0" eb="4">
      <t>トドウフケン</t>
    </rPh>
    <rPh sb="5" eb="8">
      <t>シチョウソン</t>
    </rPh>
    <rPh sb="10" eb="11">
      <t>トク</t>
    </rPh>
    <rPh sb="12" eb="13">
      <t>ミト</t>
    </rPh>
    <rPh sb="15" eb="17">
      <t>カツドウ</t>
    </rPh>
    <phoneticPr fontId="4"/>
  </si>
  <si>
    <t>水路の補修（kｍ）</t>
    <phoneticPr fontId="4"/>
  </si>
  <si>
    <t>水路の更新等（kｍ）</t>
    <rPh sb="3" eb="5">
      <t>コウシン</t>
    </rPh>
    <rPh sb="5" eb="6">
      <t>トウ</t>
    </rPh>
    <phoneticPr fontId="4"/>
  </si>
  <si>
    <t>農道の補修（kｍ）</t>
    <phoneticPr fontId="4"/>
  </si>
  <si>
    <t>農道の更新等（kｍ）</t>
    <rPh sb="3" eb="5">
      <t>コウシン</t>
    </rPh>
    <rPh sb="5" eb="6">
      <t>トウ</t>
    </rPh>
    <phoneticPr fontId="4"/>
  </si>
  <si>
    <t>ため池の補修（箇所）</t>
    <rPh sb="7" eb="9">
      <t>カショ</t>
    </rPh>
    <phoneticPr fontId="4"/>
  </si>
  <si>
    <t>ため池（附帯施設）の更新等（箇所）</t>
    <rPh sb="10" eb="12">
      <t>コウシン</t>
    </rPh>
    <rPh sb="12" eb="13">
      <t>トウ</t>
    </rPh>
    <phoneticPr fontId="4"/>
  </si>
  <si>
    <t>（注１）</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</si>
  <si>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</si>
  <si>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（注２）</t>
    <phoneticPr fontId="4"/>
  </si>
  <si>
    <t>農地に係る施設については、都道府県が策定する対象施設・対象活動に関する指針で追加した内容等を記載するものとする。</t>
    <phoneticPr fontId="4"/>
  </si>
  <si>
    <t>（注３）</t>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</si>
  <si>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</si>
  <si>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（別記３－１様式第１号）</t>
    <rPh sb="1" eb="3">
      <t>ベッキ</t>
    </rPh>
    <rPh sb="6" eb="8">
      <t>ヨウシキ</t>
    </rPh>
    <rPh sb="8" eb="9">
      <t>ダイ</t>
    </rPh>
    <rPh sb="10" eb="11">
      <t>ゴウ</t>
    </rPh>
    <phoneticPr fontId="4"/>
  </si>
  <si>
    <t>【市町村から都道府県に提出するもの】</t>
    <phoneticPr fontId="4"/>
  </si>
  <si>
    <t>実施状況確認チェックシート（書類確認用）</t>
    <rPh sb="0" eb="2">
      <t>ジッシ</t>
    </rPh>
    <rPh sb="2" eb="4">
      <t>ジョウキョウ</t>
    </rPh>
    <rPh sb="4" eb="6">
      <t>カクニン</t>
    </rPh>
    <rPh sb="14" eb="16">
      <t>ショルイ</t>
    </rPh>
    <rPh sb="16" eb="19">
      <t>カクニンヨウ</t>
    </rPh>
    <phoneticPr fontId="4"/>
  </si>
  <si>
    <t>確認年月日： 　年　月　日</t>
    <rPh sb="0" eb="2">
      <t>カクニン</t>
    </rPh>
    <rPh sb="2" eb="5">
      <t>ネンガッピ</t>
    </rPh>
    <phoneticPr fontId="4"/>
  </si>
  <si>
    <t>市町村名</t>
    <rPh sb="0" eb="3">
      <t>シチョウソン</t>
    </rPh>
    <rPh sb="3" eb="4">
      <t>メイ</t>
    </rPh>
    <phoneticPr fontId="4"/>
  </si>
  <si>
    <t>確認者
（所属、氏名）</t>
    <rPh sb="0" eb="3">
      <t>カクニンシャ</t>
    </rPh>
    <rPh sb="5" eb="7">
      <t>ショゾク</t>
    </rPh>
    <rPh sb="8" eb="10">
      <t>シメイ</t>
    </rPh>
    <phoneticPr fontId="4"/>
  </si>
  <si>
    <t>○○課　多面　太郎</t>
    <rPh sb="2" eb="3">
      <t>カ</t>
    </rPh>
    <rPh sb="4" eb="6">
      <t>タメン</t>
    </rPh>
    <rPh sb="7" eb="8">
      <t>フト</t>
    </rPh>
    <rPh sb="8" eb="9">
      <t>ロウ</t>
    </rPh>
    <phoneticPr fontId="4"/>
  </si>
  <si>
    <t>対象組織名</t>
    <rPh sb="0" eb="2">
      <t>タイショウ</t>
    </rPh>
    <rPh sb="2" eb="4">
      <t>ソシキ</t>
    </rPh>
    <rPh sb="4" eb="5">
      <t>メイ</t>
    </rPh>
    <phoneticPr fontId="4"/>
  </si>
  <si>
    <t>１．活動の実施状況等の確認</t>
    <rPh sb="2" eb="4">
      <t>カツドウ</t>
    </rPh>
    <rPh sb="5" eb="7">
      <t>ジッシ</t>
    </rPh>
    <rPh sb="7" eb="9">
      <t>ジョウキョウ</t>
    </rPh>
    <rPh sb="9" eb="10">
      <t>トウ</t>
    </rPh>
    <rPh sb="11" eb="13">
      <t>カクニン</t>
    </rPh>
    <phoneticPr fontId="4"/>
  </si>
  <si>
    <t>事項</t>
    <rPh sb="0" eb="2">
      <t>ジコウ</t>
    </rPh>
    <phoneticPr fontId="4"/>
  </si>
  <si>
    <t>確認項目とその内容</t>
    <rPh sb="0" eb="2">
      <t>カクニン</t>
    </rPh>
    <rPh sb="2" eb="4">
      <t>コウモク</t>
    </rPh>
    <rPh sb="7" eb="9">
      <t>ナイヨウ</t>
    </rPh>
    <phoneticPr fontId="4"/>
  </si>
  <si>
    <t>確認結果</t>
    <rPh sb="0" eb="2">
      <t>カクニン</t>
    </rPh>
    <rPh sb="2" eb="4">
      <t>ケッカ</t>
    </rPh>
    <phoneticPr fontId="4"/>
  </si>
  <si>
    <t>認定農用地等</t>
    <rPh sb="0" eb="2">
      <t>ニンテイ</t>
    </rPh>
    <rPh sb="2" eb="5">
      <t>ノウヨウチ</t>
    </rPh>
    <rPh sb="5" eb="6">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</si>
  <si>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</si>
  <si>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実施状況報告書等</t>
    <rPh sb="0" eb="2">
      <t>ジッシ</t>
    </rPh>
    <rPh sb="2" eb="4">
      <t>ジョウキョウ</t>
    </rPh>
    <rPh sb="4" eb="7">
      <t>ホウコクショ</t>
    </rPh>
    <rPh sb="7" eb="8">
      <t>トウ</t>
    </rPh>
    <phoneticPr fontId="4"/>
  </si>
  <si>
    <t>収支実績</t>
    <rPh sb="0" eb="2">
      <t>シュウシ</t>
    </rPh>
    <rPh sb="2" eb="4">
      <t>ジッセキ</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</si>
  <si>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</si>
  <si>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</si>
  <si>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事業の成果</t>
    <rPh sb="0" eb="2">
      <t>ジギョウ</t>
    </rPh>
    <rPh sb="3" eb="5">
      <t>セイカ</t>
    </rPh>
    <phoneticPr fontId="4"/>
  </si>
  <si>
    <t>全体</t>
    <rPh sb="0" eb="2">
      <t>ゼンタイ</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</si>
  <si>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</si>
  <si>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</si>
  <si>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</si>
  <si>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農地維持</t>
    <rPh sb="0" eb="2">
      <t>ノウチ</t>
    </rPh>
    <rPh sb="2" eb="3">
      <t>コレ</t>
    </rPh>
    <rPh sb="3" eb="4">
      <t>モ</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</si>
  <si>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</si>
  <si>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</si>
  <si>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</si>
  <si>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</si>
  <si>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資源向上（長寿命化）</t>
    <rPh sb="0" eb="2">
      <t>シゲン</t>
    </rPh>
    <rPh sb="2" eb="4">
      <t>コウジョウ</t>
    </rPh>
    <rPh sb="5" eb="9">
      <t>チョウジュミョウカ</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</si>
  <si>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</si>
  <si>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都道府県が
定めた要件</t>
    <rPh sb="0" eb="4">
      <t>トドウフケン</t>
    </rPh>
    <rPh sb="6" eb="7">
      <t>サダ</t>
    </rPh>
    <rPh sb="9" eb="11">
      <t>ヨウケン</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</si>
  <si>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</si>
  <si>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</si>
  <si>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</si>
  <si>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２．所見</t>
    <rPh sb="2" eb="4">
      <t>ショケン</t>
    </rPh>
    <phoneticPr fontId="4"/>
  </si>
  <si>
    <t>(別記３－１様式第３号）</t>
    <rPh sb="1" eb="3">
      <t>ベッキ</t>
    </rPh>
    <rPh sb="8" eb="9">
      <t>ダイ</t>
    </rPh>
    <rPh sb="10" eb="11">
      <t>ゴウ</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</si>
  <si>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</si>
  <si>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確認者（所属、氏名）</t>
    <rPh sb="0" eb="3">
      <t>カクニンシャ</t>
    </rPh>
    <rPh sb="4" eb="6">
      <t>ショゾク</t>
    </rPh>
    <rPh sb="7" eb="9">
      <t>シメイ</t>
    </rPh>
    <phoneticPr fontId="4"/>
  </si>
  <si>
    <t>○○課　多面　太郎</t>
    <rPh sb="2" eb="3">
      <t>カ</t>
    </rPh>
    <rPh sb="4" eb="6">
      <t>タメン</t>
    </rPh>
    <rPh sb="7" eb="9">
      <t>タロウ</t>
    </rPh>
    <phoneticPr fontId="4"/>
  </si>
  <si>
    <t>現地確認立会人</t>
    <rPh sb="0" eb="2">
      <t>ゲンチ</t>
    </rPh>
    <rPh sb="2" eb="4">
      <t>カクニン</t>
    </rPh>
    <rPh sb="4" eb="7">
      <t>タチアイニン</t>
    </rPh>
    <phoneticPr fontId="4"/>
  </si>
  <si>
    <t>現地確認結果</t>
    <rPh sb="0" eb="2">
      <t>ゲンチ</t>
    </rPh>
    <rPh sb="2" eb="4">
      <t>カクニン</t>
    </rPh>
    <rPh sb="4" eb="6">
      <t>ケッカ</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</si>
  <si>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</si>
  <si>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(１)施設の軽微な補修</t>
    <rPh sb="3" eb="5">
      <t>シセツ</t>
    </rPh>
    <rPh sb="6" eb="8">
      <t>ケイビ</t>
    </rPh>
    <rPh sb="9" eb="11">
      <t>ホシュウ</t>
    </rPh>
    <phoneticPr fontId="4"/>
  </si>
  <si>
    <t>×</t>
  </si>
  <si>
    <t>(２)農村環境保全活動</t>
    <rPh sb="3" eb="5">
      <t>ノウソン</t>
    </rPh>
    <rPh sb="5" eb="7">
      <t>カンキョウ</t>
    </rPh>
    <rPh sb="7" eb="9">
      <t>ホゼン</t>
    </rPh>
    <rPh sb="9" eb="11">
      <t>カツドウ</t>
    </rPh>
    <phoneticPr fontId="4"/>
  </si>
  <si>
    <t>テーマ</t>
    <phoneticPr fontId="4"/>
  </si>
  <si>
    <t>景観保全・生活環境保全</t>
    <rPh sb="0" eb="2">
      <t>ケイカン</t>
    </rPh>
    <rPh sb="2" eb="4">
      <t>ホゼン</t>
    </rPh>
    <rPh sb="5" eb="7">
      <t>セイカツ</t>
    </rPh>
    <rPh sb="7" eb="9">
      <t>カンキョウ</t>
    </rPh>
    <rPh sb="9" eb="11">
      <t>ホゼン</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</si>
  <si>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</si>
  <si>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(３)多面的機能の増進を図る活動</t>
    <rPh sb="3" eb="6">
      <t>タメンテキ</t>
    </rPh>
    <rPh sb="6" eb="8">
      <t>キノウ</t>
    </rPh>
    <rPh sb="9" eb="11">
      <t>ゾウシン</t>
    </rPh>
    <rPh sb="12" eb="13">
      <t>ハカ</t>
    </rPh>
    <rPh sb="14" eb="16">
      <t>カツドウ</t>
    </rPh>
    <phoneticPr fontId="4"/>
  </si>
  <si>
    <t>防災・減災力の強化</t>
    <rPh sb="0" eb="2">
      <t>ボウサイ</t>
    </rPh>
    <rPh sb="3" eb="4">
      <t>ゲン</t>
    </rPh>
    <rPh sb="4" eb="5">
      <t>サイ</t>
    </rPh>
    <rPh sb="5" eb="6">
      <t>リョク</t>
    </rPh>
    <rPh sb="7" eb="9">
      <t>キョウカ</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</si>
  <si>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</si>
  <si>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</si>
  <si>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（４）所見</t>
    <rPh sb="3" eb="5">
      <t>ショケン</t>
    </rPh>
    <phoneticPr fontId="4"/>
  </si>
  <si>
    <t>（別記３-１様式第４号）</t>
    <rPh sb="1" eb="3">
      <t>ベッキ</t>
    </rPh>
    <rPh sb="6" eb="8">
      <t>ヨウシキ</t>
    </rPh>
    <rPh sb="8" eb="9">
      <t>ダイ</t>
    </rPh>
    <rPh sb="10" eb="11">
      <t>ゴウ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</si>
  <si>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</si>
  <si>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</si>
  <si>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</si>
  <si>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本年度の
事業量</t>
    <rPh sb="0" eb="3">
      <t>ホンネンド</t>
    </rPh>
    <rPh sb="5" eb="8">
      <t>ジギョウリョウ</t>
    </rPh>
    <phoneticPr fontId="4"/>
  </si>
  <si>
    <t>0.0２km</t>
    <phoneticPr fontId="4"/>
  </si>
  <si>
    <t>－</t>
  </si>
  <si>
    <t>1箇所</t>
    <rPh sb="1" eb="3">
      <t>カショ</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</si>
  <si>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</si>
  <si>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</si>
  <si>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（２）所見</t>
    <rPh sb="3" eb="5">
      <t>ショケン</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</si>
  <si>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</si>
  <si>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都道府県名
（漢字）</t>
    <rPh sb="0" eb="4">
      <t>トドウフケン</t>
    </rPh>
    <rPh sb="4" eb="5">
      <t>メイ</t>
    </rPh>
    <rPh sb="7" eb="9">
      <t>カンジ</t>
    </rPh>
    <phoneticPr fontId="4"/>
  </si>
  <si>
    <t>市区町村名
（漢字）</t>
    <rPh sb="0" eb="2">
      <t>シク</t>
    </rPh>
    <rPh sb="2" eb="4">
      <t>チョウソン</t>
    </rPh>
    <rPh sb="4" eb="5">
      <t>メイ</t>
    </rPh>
    <rPh sb="7" eb="9">
      <t>カンジ</t>
    </rPh>
    <phoneticPr fontId="4"/>
  </si>
  <si>
    <t>都道府県名
（カナ）</t>
    <rPh sb="0" eb="4">
      <t>トドウフケン</t>
    </rPh>
    <rPh sb="4" eb="5">
      <t>メイ</t>
    </rPh>
    <phoneticPr fontId="4"/>
  </si>
  <si>
    <t>市区町村名
（カナ）</t>
    <rPh sb="0" eb="2">
      <t>シク</t>
    </rPh>
    <rPh sb="2" eb="4">
      <t>チョウソン</t>
    </rPh>
    <rPh sb="4" eb="5">
      <t>メイ</t>
    </rPh>
    <phoneticPr fontId="4"/>
  </si>
  <si>
    <t>都道府県＋市町村</t>
    <rPh sb="0" eb="4">
      <t>トドウフケン</t>
    </rPh>
    <rPh sb="5" eb="8">
      <t>シチョウソン</t>
    </rPh>
    <phoneticPr fontId="4"/>
  </si>
  <si>
    <t>団体コード</t>
    <rPh sb="0" eb="2">
      <t>ダンタイ</t>
    </rPh>
    <phoneticPr fontId="4"/>
  </si>
  <si>
    <t>北海道</t>
    <phoneticPr fontId="4"/>
  </si>
  <si>
    <t>ﾎｯｶｲﾄﾞｳ</t>
  </si>
  <si>
    <t>010006</t>
    <phoneticPr fontId="4"/>
  </si>
  <si>
    <t>北海道</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</si>
  <si>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</si>
  <si>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</si>
  <si>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</si>
  <si>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</si>
  <si>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</si>
  <si>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</si>
  <si>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</si>
  <si>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</si>
  <si>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</si>
  <si>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</si>
  <si>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</si>
  <si>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</si>
  <si>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</si>
  <si>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</si>
  <si>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</si>
  <si>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</si>
  <si>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</si>
  <si>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</si>
  <si>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</si>
  <si>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</si>
  <si>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</si>
  <si>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</si>
  <si>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</si>
  <si>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</si>
  <si>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</si>
  <si>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</si>
  <si>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</si>
  <si>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</si>
  <si>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</si>
  <si>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</si>
  <si>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</si>
  <si>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</si>
  <si>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</si>
  <si>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</si>
  <si>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</si>
  <si>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</si>
  <si>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</si>
  <si>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</si>
  <si>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</si>
  <si>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</si>
  <si>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</si>
  <si>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</si>
  <si>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</si>
  <si>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</si>
  <si>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</si>
  <si>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</si>
  <si>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</si>
  <si>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</si>
  <si>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</si>
  <si>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</si>
  <si>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</si>
  <si>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</si>
  <si>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</si>
  <si>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</si>
  <si>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</si>
  <si>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</si>
  <si>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</si>
  <si>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</si>
  <si>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</si>
  <si>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</si>
  <si>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</si>
  <si>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</si>
  <si>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</si>
  <si>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</si>
  <si>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</si>
  <si>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</si>
  <si>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</si>
  <si>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</si>
  <si>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</si>
  <si>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</si>
  <si>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</si>
  <si>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</si>
  <si>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</si>
  <si>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</si>
  <si>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</si>
  <si>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</si>
  <si>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</si>
  <si>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</si>
  <si>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</si>
  <si>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</si>
  <si>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</si>
  <si>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</si>
  <si>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</si>
  <si>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</si>
  <si>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</si>
  <si>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</si>
  <si>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</si>
  <si>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</si>
  <si>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</si>
  <si>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</si>
  <si>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</si>
  <si>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</si>
  <si>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</si>
  <si>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</si>
  <si>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</si>
  <si>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</si>
  <si>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</si>
  <si>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</si>
  <si>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</si>
  <si>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</si>
  <si>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</si>
  <si>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</si>
  <si>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</si>
  <si>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</si>
  <si>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</si>
  <si>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</si>
  <si>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</si>
  <si>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</si>
  <si>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</si>
  <si>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</si>
  <si>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</si>
  <si>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</si>
  <si>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</si>
  <si>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</si>
  <si>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</si>
  <si>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</si>
  <si>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</si>
  <si>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</si>
  <si>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</si>
  <si>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</si>
  <si>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</si>
  <si>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</si>
  <si>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</si>
  <si>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</si>
  <si>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</si>
  <si>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</si>
  <si>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</si>
  <si>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</si>
  <si>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</si>
  <si>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</si>
  <si>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</si>
  <si>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</si>
  <si>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</si>
  <si>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</si>
  <si>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</si>
  <si>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</si>
  <si>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</si>
  <si>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</si>
  <si>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</si>
  <si>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</si>
  <si>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</si>
  <si>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</si>
  <si>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</si>
  <si>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</si>
  <si>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</si>
  <si>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</si>
  <si>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</si>
  <si>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</si>
  <si>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</si>
  <si>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</si>
  <si>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</si>
  <si>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</si>
  <si>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</si>
  <si>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</si>
  <si>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4"/>
  </si>
  <si>
    <t>013706</t>
  </si>
  <si>
    <t>せたな町</t>
  </si>
  <si>
    <t>ｾﾀﾅﾁｮｳ</t>
    <phoneticPr fontId="4"/>
  </si>
  <si>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</si>
  <si>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</si>
  <si>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</si>
  <si>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</si>
  <si>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</si>
  <si>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</si>
  <si>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</si>
  <si>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</si>
  <si>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</si>
  <si>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</si>
  <si>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</si>
  <si>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</si>
  <si>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</si>
  <si>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</si>
  <si>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</si>
  <si>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</si>
  <si>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</si>
  <si>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</si>
  <si>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</si>
  <si>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</si>
  <si>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</si>
  <si>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</si>
  <si>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</si>
  <si>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</si>
  <si>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</si>
  <si>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</si>
  <si>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</si>
  <si>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</si>
  <si>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</si>
  <si>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</si>
  <si>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</si>
  <si>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</si>
  <si>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</si>
  <si>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</si>
  <si>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</si>
  <si>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</si>
  <si>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</si>
  <si>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</si>
  <si>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</si>
  <si>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</si>
  <si>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</si>
  <si>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</si>
  <si>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</si>
  <si>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</si>
  <si>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</si>
  <si>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</si>
  <si>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</si>
  <si>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</si>
  <si>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</si>
  <si>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</si>
  <si>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</si>
  <si>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</si>
  <si>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</si>
  <si>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</si>
  <si>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</si>
  <si>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</si>
  <si>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</si>
  <si>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</si>
  <si>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</si>
  <si>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</si>
  <si>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</si>
  <si>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</si>
  <si>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</si>
  <si>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</si>
  <si>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</si>
  <si>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</si>
  <si>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</si>
  <si>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</si>
  <si>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</si>
  <si>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</si>
  <si>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</si>
  <si>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</si>
  <si>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</si>
  <si>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</si>
  <si>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</si>
  <si>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</si>
  <si>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</si>
  <si>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</si>
  <si>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</si>
  <si>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</si>
  <si>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</si>
  <si>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</si>
  <si>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</si>
  <si>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</si>
  <si>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</si>
  <si>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</si>
  <si>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</si>
  <si>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</si>
  <si>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</si>
  <si>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</si>
  <si>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</si>
  <si>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</si>
  <si>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</si>
  <si>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</si>
  <si>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</si>
  <si>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</si>
  <si>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</si>
  <si>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</si>
  <si>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</si>
  <si>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</si>
  <si>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</si>
  <si>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</si>
  <si>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</si>
  <si>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</si>
  <si>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</si>
  <si>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</si>
  <si>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</si>
  <si>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</si>
  <si>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</si>
  <si>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</si>
  <si>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</si>
  <si>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</si>
  <si>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</si>
  <si>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</si>
  <si>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</si>
  <si>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</si>
  <si>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</si>
  <si>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</si>
  <si>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</si>
  <si>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</si>
  <si>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</si>
  <si>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</si>
  <si>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</si>
  <si>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</si>
  <si>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</si>
  <si>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</si>
  <si>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</si>
  <si>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</si>
  <si>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</si>
  <si>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</si>
  <si>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</si>
  <si>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</si>
  <si>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</si>
  <si>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</si>
  <si>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</si>
  <si>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</si>
  <si>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</si>
  <si>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</si>
  <si>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</si>
  <si>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</si>
  <si>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</si>
  <si>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</si>
  <si>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</si>
  <si>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</si>
  <si>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</si>
  <si>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</si>
  <si>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</si>
  <si>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</si>
  <si>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</si>
  <si>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</si>
  <si>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</si>
  <si>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</si>
  <si>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</si>
  <si>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</si>
  <si>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</si>
  <si>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</si>
  <si>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</si>
  <si>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</si>
  <si>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</si>
  <si>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</si>
  <si>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</si>
  <si>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</si>
  <si>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</si>
  <si>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</si>
  <si>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</si>
  <si>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</si>
  <si>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</si>
  <si>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</si>
  <si>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</si>
  <si>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</si>
  <si>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</si>
  <si>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</si>
  <si>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</si>
  <si>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</si>
  <si>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</si>
  <si>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</si>
  <si>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</si>
  <si>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</si>
  <si>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</si>
  <si>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</si>
  <si>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</si>
  <si>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</si>
  <si>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</si>
  <si>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</si>
  <si>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</si>
  <si>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</si>
  <si>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</si>
  <si>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</si>
  <si>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</si>
  <si>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</si>
  <si>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</si>
  <si>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</si>
  <si>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</si>
  <si>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</si>
  <si>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</si>
  <si>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</si>
  <si>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</si>
  <si>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</si>
  <si>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</si>
  <si>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</si>
  <si>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</si>
  <si>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</si>
  <si>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</si>
  <si>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</si>
  <si>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</si>
  <si>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</si>
  <si>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</si>
  <si>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</si>
  <si>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</si>
  <si>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</si>
  <si>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</si>
  <si>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</si>
  <si>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</si>
  <si>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</si>
  <si>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</si>
  <si>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</si>
  <si>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</si>
  <si>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</si>
  <si>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</si>
  <si>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</si>
  <si>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</si>
  <si>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</si>
  <si>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</si>
  <si>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</si>
  <si>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</si>
  <si>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</si>
  <si>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</si>
  <si>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</si>
  <si>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</si>
  <si>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</si>
  <si>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</si>
  <si>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</si>
  <si>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</si>
  <si>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</si>
  <si>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</si>
  <si>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</si>
  <si>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</si>
  <si>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</si>
  <si>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</si>
  <si>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</si>
  <si>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</si>
  <si>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</si>
  <si>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</si>
  <si>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</si>
  <si>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</si>
  <si>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</si>
  <si>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</si>
  <si>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</si>
  <si>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</si>
  <si>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</si>
  <si>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</si>
  <si>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</si>
  <si>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</si>
  <si>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</si>
  <si>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</si>
  <si>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</si>
  <si>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</si>
  <si>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</si>
  <si>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</si>
  <si>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</si>
  <si>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</si>
  <si>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</si>
  <si>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</si>
  <si>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</si>
  <si>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</si>
  <si>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</si>
  <si>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</si>
  <si>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</si>
  <si>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</si>
  <si>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</si>
  <si>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</si>
  <si>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</si>
  <si>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</si>
  <si>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</si>
  <si>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</si>
  <si>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</si>
  <si>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</si>
  <si>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</si>
  <si>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</si>
  <si>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</si>
  <si>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</si>
  <si>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</si>
  <si>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</si>
  <si>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</si>
  <si>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</si>
  <si>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</si>
  <si>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</si>
  <si>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</si>
  <si>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</si>
  <si>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</si>
  <si>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</si>
  <si>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</si>
  <si>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</si>
  <si>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</si>
  <si>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</si>
  <si>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</si>
  <si>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</si>
  <si>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</si>
  <si>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</si>
  <si>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</si>
  <si>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</si>
  <si>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</si>
  <si>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</si>
  <si>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</si>
  <si>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</si>
  <si>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</si>
  <si>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</si>
  <si>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</si>
  <si>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</si>
  <si>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</si>
  <si>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</si>
  <si>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</si>
  <si>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</si>
  <si>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</si>
  <si>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</si>
  <si>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</si>
  <si>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</si>
  <si>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</si>
  <si>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</si>
  <si>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</si>
  <si>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</si>
  <si>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</si>
  <si>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</si>
  <si>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</si>
  <si>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</si>
  <si>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</si>
  <si>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</si>
  <si>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</si>
  <si>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</si>
  <si>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</si>
  <si>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</si>
  <si>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</si>
  <si>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</si>
  <si>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</si>
  <si>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</si>
  <si>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</si>
  <si>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</si>
  <si>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</si>
  <si>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</si>
  <si>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</si>
  <si>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</si>
  <si>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</si>
  <si>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</si>
  <si>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</si>
  <si>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</si>
  <si>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</si>
  <si>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</si>
  <si>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</si>
  <si>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</si>
  <si>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</si>
  <si>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</si>
  <si>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</si>
  <si>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</si>
  <si>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</si>
  <si>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</si>
  <si>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</si>
  <si>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</si>
  <si>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</si>
  <si>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</si>
  <si>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</si>
  <si>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</si>
  <si>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</si>
  <si>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</si>
  <si>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</si>
  <si>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</si>
  <si>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</si>
  <si>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4"/>
  </si>
  <si>
    <t>ﾍﾞﾂｶｲﾁｮｳ</t>
  </si>
  <si>
    <t>016918</t>
  </si>
  <si>
    <t>中標津町</t>
  </si>
  <si>
    <t>ﾅｶｼﾍﾞﾂﾁｮｳ</t>
  </si>
  <si>
    <t>016926</t>
  </si>
  <si>
    <t>標津町</t>
  </si>
  <si>
    <t>ｼﾍﾞﾂﾁｮｳ</t>
  </si>
  <si>
    <t>016934</t>
  </si>
  <si>
    <t>羅臼町</t>
  </si>
  <si>
    <t>ﾗｳｽﾁｮｳ</t>
  </si>
  <si>
    <t>016942</t>
  </si>
  <si>
    <t>青森県</t>
    <phoneticPr fontId="4"/>
  </si>
  <si>
    <t>ｱｵﾓﾘｹﾝ</t>
    <phoneticPr fontId="4"/>
  </si>
  <si>
    <t>020001</t>
    <phoneticPr fontId="4"/>
  </si>
  <si>
    <t>青森県</t>
  </si>
  <si>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</si>
  <si>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</si>
  <si>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</si>
  <si>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</si>
  <si>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</si>
  <si>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</si>
  <si>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</si>
  <si>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</si>
  <si>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</si>
  <si>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</si>
  <si>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</si>
  <si>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</si>
  <si>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</si>
  <si>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</si>
  <si>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</si>
  <si>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</si>
  <si>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</si>
  <si>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</si>
  <si>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</si>
  <si>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</si>
  <si>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</si>
  <si>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</si>
  <si>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</si>
  <si>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</si>
  <si>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</si>
  <si>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</si>
  <si>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</si>
  <si>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</si>
  <si>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</si>
  <si>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</si>
  <si>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</si>
  <si>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</si>
  <si>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</si>
  <si>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</si>
  <si>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</si>
  <si>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</si>
  <si>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</si>
  <si>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</si>
  <si>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</si>
  <si>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</si>
  <si>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</si>
  <si>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</si>
  <si>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</si>
  <si>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</si>
  <si>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</si>
  <si>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</si>
  <si>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</si>
  <si>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</si>
  <si>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</si>
  <si>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</si>
  <si>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</si>
  <si>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</si>
  <si>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</si>
  <si>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</si>
  <si>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</si>
  <si>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</si>
  <si>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</si>
  <si>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</si>
  <si>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</si>
  <si>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</si>
  <si>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</si>
  <si>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</si>
  <si>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</si>
  <si>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</si>
  <si>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</si>
  <si>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</si>
  <si>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</si>
  <si>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</si>
  <si>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</si>
  <si>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</si>
  <si>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</si>
  <si>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</si>
  <si>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</si>
  <si>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</si>
  <si>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</si>
  <si>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</si>
  <si>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</si>
  <si>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</si>
  <si>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</si>
  <si>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</si>
  <si>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</si>
  <si>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</si>
  <si>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</si>
  <si>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</si>
  <si>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</si>
  <si>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</si>
  <si>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</si>
  <si>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</si>
  <si>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</si>
  <si>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</si>
  <si>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</si>
  <si>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</si>
  <si>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</si>
  <si>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</si>
  <si>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</si>
  <si>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</si>
  <si>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</si>
  <si>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</si>
  <si>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</si>
  <si>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</si>
  <si>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</si>
  <si>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</si>
  <si>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</si>
  <si>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</si>
  <si>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</si>
  <si>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</si>
  <si>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</si>
  <si>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</si>
  <si>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</si>
  <si>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</si>
  <si>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</si>
  <si>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</si>
  <si>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</si>
  <si>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</si>
  <si>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</si>
  <si>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</si>
  <si>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</si>
  <si>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</si>
  <si>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</si>
  <si>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</si>
  <si>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</si>
  <si>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4"/>
  </si>
  <si>
    <t>ｲﾜﾃｹﾝ</t>
    <phoneticPr fontId="4"/>
  </si>
  <si>
    <t>030007</t>
    <phoneticPr fontId="4"/>
  </si>
  <si>
    <t>岩手県</t>
  </si>
  <si>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</si>
  <si>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</si>
  <si>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</si>
  <si>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</si>
  <si>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</si>
  <si>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</si>
  <si>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</si>
  <si>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</si>
  <si>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</si>
  <si>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</si>
  <si>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</si>
  <si>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</si>
  <si>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</si>
  <si>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</si>
  <si>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</si>
  <si>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</si>
  <si>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</si>
  <si>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</si>
  <si>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</si>
  <si>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</si>
  <si>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</si>
  <si>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</si>
  <si>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</si>
  <si>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</si>
  <si>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</si>
  <si>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</si>
  <si>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</si>
  <si>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</si>
  <si>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</si>
  <si>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</si>
  <si>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</si>
  <si>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</si>
  <si>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</si>
  <si>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</si>
  <si>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</si>
  <si>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</si>
  <si>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</si>
  <si>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</si>
  <si>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</si>
  <si>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</si>
  <si>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4"/>
  </si>
  <si>
    <t>ﾀｷｻﾞﾜｼ</t>
    <phoneticPr fontId="4"/>
  </si>
  <si>
    <t>032166</t>
    <phoneticPr fontId="4"/>
  </si>
  <si>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</si>
  <si>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</si>
  <si>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</si>
  <si>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</si>
  <si>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</si>
  <si>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</si>
  <si>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</si>
  <si>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</si>
  <si>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</si>
  <si>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</si>
  <si>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</si>
  <si>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</si>
  <si>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</si>
  <si>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</si>
  <si>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</si>
  <si>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</si>
  <si>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</si>
  <si>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</si>
  <si>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</si>
  <si>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</si>
  <si>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</si>
  <si>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</si>
  <si>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</si>
  <si>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</si>
  <si>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</si>
  <si>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</si>
  <si>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</si>
  <si>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</si>
  <si>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</si>
  <si>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</si>
  <si>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</si>
  <si>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</si>
  <si>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</si>
  <si>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</si>
  <si>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</si>
  <si>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</si>
  <si>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</si>
  <si>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</si>
  <si>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</si>
  <si>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</si>
  <si>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</si>
  <si>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</si>
  <si>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</si>
  <si>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</si>
  <si>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</si>
  <si>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</si>
  <si>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</si>
  <si>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</si>
  <si>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</si>
  <si>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</si>
  <si>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</si>
  <si>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</si>
  <si>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</si>
  <si>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</si>
  <si>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</si>
  <si>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</si>
  <si>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</si>
  <si>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4"/>
  </si>
  <si>
    <t>ﾐﾔｷﾞｹﾝ</t>
    <phoneticPr fontId="4"/>
  </si>
  <si>
    <t>040002</t>
    <phoneticPr fontId="4"/>
  </si>
  <si>
    <t>宮城県</t>
  </si>
  <si>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</si>
  <si>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</si>
  <si>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</si>
  <si>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</si>
  <si>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</si>
  <si>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</si>
  <si>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</si>
  <si>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</si>
  <si>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</si>
  <si>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</si>
  <si>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</si>
  <si>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</si>
  <si>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</si>
  <si>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</si>
  <si>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</si>
  <si>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</si>
  <si>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</si>
  <si>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</si>
  <si>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</si>
  <si>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</si>
  <si>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</si>
  <si>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</si>
  <si>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</si>
  <si>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</si>
  <si>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</si>
  <si>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</si>
  <si>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</si>
  <si>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</si>
  <si>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</si>
  <si>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</si>
  <si>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</si>
  <si>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</si>
  <si>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</si>
  <si>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</si>
  <si>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</si>
  <si>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</si>
  <si>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</si>
  <si>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</si>
  <si>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</si>
  <si>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</si>
  <si>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4"/>
  </si>
  <si>
    <t>ﾄﾐﾔｼ</t>
    <phoneticPr fontId="4"/>
  </si>
  <si>
    <t>042161</t>
    <phoneticPr fontId="4"/>
  </si>
  <si>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</si>
  <si>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</si>
  <si>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</si>
  <si>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</si>
  <si>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</si>
  <si>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</si>
  <si>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</si>
  <si>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</si>
  <si>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</si>
  <si>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</si>
  <si>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</si>
  <si>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</si>
  <si>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</si>
  <si>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</si>
  <si>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</si>
  <si>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</si>
  <si>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</si>
  <si>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</si>
  <si>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</si>
  <si>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</si>
  <si>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</si>
  <si>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</si>
  <si>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</si>
  <si>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</si>
  <si>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</si>
  <si>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</si>
  <si>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</si>
  <si>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</si>
  <si>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</si>
  <si>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</si>
  <si>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</si>
  <si>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</si>
  <si>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</si>
  <si>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</si>
  <si>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</si>
  <si>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</si>
  <si>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</si>
  <si>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</si>
  <si>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</si>
  <si>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</si>
  <si>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</si>
  <si>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</si>
  <si>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</si>
  <si>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</si>
  <si>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</si>
  <si>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</si>
  <si>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</si>
  <si>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</si>
  <si>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</si>
  <si>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</si>
  <si>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</si>
  <si>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</si>
  <si>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</si>
  <si>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</si>
  <si>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</si>
  <si>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</si>
  <si>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</si>
  <si>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</si>
  <si>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</si>
  <si>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</si>
  <si>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</si>
  <si>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</si>
  <si>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</si>
  <si>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4"/>
  </si>
  <si>
    <t>ｱｷﾀｹﾝ</t>
    <phoneticPr fontId="4"/>
  </si>
  <si>
    <t>050008</t>
    <phoneticPr fontId="4"/>
  </si>
  <si>
    <t>秋田県</t>
  </si>
  <si>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</si>
  <si>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</si>
  <si>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</si>
  <si>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</si>
  <si>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</si>
  <si>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</si>
  <si>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</si>
  <si>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</si>
  <si>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</si>
  <si>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</si>
  <si>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</si>
  <si>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</si>
  <si>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</si>
  <si>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</si>
  <si>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</si>
  <si>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</si>
  <si>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</si>
  <si>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</si>
  <si>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</si>
  <si>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</si>
  <si>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</si>
  <si>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</si>
  <si>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</si>
  <si>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</si>
  <si>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</si>
  <si>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</si>
  <si>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</si>
  <si>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</si>
  <si>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</si>
  <si>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</si>
  <si>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</si>
  <si>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</si>
  <si>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</si>
  <si>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</si>
  <si>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</si>
  <si>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</si>
  <si>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</si>
  <si>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</si>
  <si>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</si>
  <si>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</si>
  <si>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</si>
  <si>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</si>
  <si>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</si>
  <si>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</si>
  <si>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</si>
  <si>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</si>
  <si>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</si>
  <si>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</si>
  <si>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</si>
  <si>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</si>
  <si>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</si>
  <si>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</si>
  <si>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</si>
  <si>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</si>
  <si>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</si>
  <si>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</si>
  <si>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</si>
  <si>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</si>
  <si>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</si>
  <si>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</si>
  <si>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</si>
  <si>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</si>
  <si>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</si>
  <si>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</si>
  <si>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</si>
  <si>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</si>
  <si>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</si>
  <si>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</si>
  <si>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</si>
  <si>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</si>
  <si>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</si>
  <si>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</si>
  <si>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</si>
  <si>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</si>
  <si>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</si>
  <si>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</si>
  <si>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4"/>
  </si>
  <si>
    <t>ﾔﾏｶﾞﾀｹﾝ</t>
    <phoneticPr fontId="4"/>
  </si>
  <si>
    <t>060003</t>
    <phoneticPr fontId="4"/>
  </si>
  <si>
    <t>山形県</t>
  </si>
  <si>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</si>
  <si>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</si>
  <si>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</si>
  <si>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</si>
  <si>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</si>
  <si>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</si>
  <si>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</si>
  <si>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</si>
  <si>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</si>
  <si>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</si>
  <si>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</si>
  <si>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</si>
  <si>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</si>
  <si>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</si>
  <si>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</si>
  <si>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</si>
  <si>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</si>
  <si>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</si>
  <si>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</si>
  <si>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</si>
  <si>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</si>
  <si>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</si>
  <si>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</si>
  <si>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</si>
  <si>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</si>
  <si>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</si>
  <si>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</si>
  <si>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</si>
  <si>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</si>
  <si>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</si>
  <si>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</si>
  <si>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</si>
  <si>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</si>
  <si>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</si>
  <si>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</si>
  <si>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</si>
  <si>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</si>
  <si>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</si>
  <si>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</si>
  <si>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</si>
  <si>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</si>
  <si>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</si>
  <si>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</si>
  <si>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</si>
  <si>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</si>
  <si>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</si>
  <si>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</si>
  <si>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</si>
  <si>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</si>
  <si>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</si>
  <si>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</si>
  <si>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</si>
  <si>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</si>
  <si>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</si>
  <si>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</si>
  <si>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</si>
  <si>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</si>
  <si>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</si>
  <si>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</si>
  <si>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</si>
  <si>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</si>
  <si>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</si>
  <si>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</si>
  <si>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</si>
  <si>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</si>
  <si>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</si>
  <si>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</si>
  <si>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</si>
  <si>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</si>
  <si>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</si>
  <si>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</si>
  <si>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</si>
  <si>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</si>
  <si>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</si>
  <si>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</si>
  <si>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</si>
  <si>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</si>
  <si>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</si>
  <si>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</si>
  <si>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</si>
  <si>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</si>
  <si>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</si>
  <si>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</si>
  <si>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</si>
  <si>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</si>
  <si>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</si>
  <si>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</si>
  <si>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</si>
  <si>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</si>
  <si>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</si>
  <si>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</si>
  <si>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</si>
  <si>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</si>
  <si>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</si>
  <si>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</si>
  <si>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</si>
  <si>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</si>
  <si>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</si>
  <si>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</si>
  <si>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</si>
  <si>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</si>
  <si>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</si>
  <si>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</si>
  <si>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</si>
  <si>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</si>
  <si>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</si>
  <si>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4"/>
  </si>
  <si>
    <t>ﾌｸｼﾏｹﾝ</t>
    <phoneticPr fontId="4"/>
  </si>
  <si>
    <t>070009</t>
    <phoneticPr fontId="4"/>
  </si>
  <si>
    <t>福島県</t>
  </si>
  <si>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</si>
  <si>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</si>
  <si>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</si>
  <si>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</si>
  <si>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</si>
  <si>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</si>
  <si>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</si>
  <si>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</si>
  <si>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</si>
  <si>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</si>
  <si>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</si>
  <si>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</si>
  <si>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</si>
  <si>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</si>
  <si>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</si>
  <si>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</si>
  <si>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</si>
  <si>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</si>
  <si>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</si>
  <si>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</si>
  <si>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</si>
  <si>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</si>
  <si>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</si>
  <si>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</si>
  <si>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</si>
  <si>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</si>
  <si>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</si>
  <si>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</si>
  <si>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</si>
  <si>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</si>
  <si>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</si>
  <si>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</si>
  <si>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</si>
  <si>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</si>
  <si>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</si>
  <si>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</si>
  <si>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</si>
  <si>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</si>
  <si>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</si>
  <si>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</si>
  <si>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</si>
  <si>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</si>
  <si>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</si>
  <si>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</si>
  <si>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</si>
  <si>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</si>
  <si>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</si>
  <si>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</si>
  <si>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</si>
  <si>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</si>
  <si>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</si>
  <si>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</si>
  <si>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</si>
  <si>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</si>
  <si>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</si>
  <si>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</si>
  <si>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</si>
  <si>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</si>
  <si>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</si>
  <si>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</si>
  <si>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</si>
  <si>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</si>
  <si>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</si>
  <si>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</si>
  <si>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</si>
  <si>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</si>
  <si>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</si>
  <si>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</si>
  <si>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</si>
  <si>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</si>
  <si>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</si>
  <si>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</si>
  <si>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</si>
  <si>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</si>
  <si>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</si>
  <si>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</si>
  <si>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</si>
  <si>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</si>
  <si>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</si>
  <si>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</si>
  <si>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</si>
  <si>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</si>
  <si>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</si>
  <si>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</si>
  <si>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</si>
  <si>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</si>
  <si>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</si>
  <si>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</si>
  <si>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</si>
  <si>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</si>
  <si>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</si>
  <si>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</si>
  <si>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</si>
  <si>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</si>
  <si>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</si>
  <si>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</si>
  <si>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</si>
  <si>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</si>
  <si>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</si>
  <si>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</si>
  <si>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</si>
  <si>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</si>
  <si>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</si>
  <si>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</si>
  <si>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</si>
  <si>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</si>
  <si>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</si>
  <si>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</si>
  <si>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</si>
  <si>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</si>
  <si>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</si>
  <si>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</si>
  <si>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</si>
  <si>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</si>
  <si>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</si>
  <si>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</si>
  <si>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</si>
  <si>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</si>
  <si>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</si>
  <si>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</si>
  <si>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</si>
  <si>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</si>
  <si>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</si>
  <si>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</si>
  <si>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</si>
  <si>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</si>
  <si>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</si>
  <si>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</si>
  <si>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</si>
  <si>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</si>
  <si>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</si>
  <si>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</si>
  <si>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</si>
  <si>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</si>
  <si>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</si>
  <si>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</si>
  <si>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</si>
  <si>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</si>
  <si>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</si>
  <si>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</si>
  <si>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</si>
  <si>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</si>
  <si>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</si>
  <si>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</si>
  <si>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</si>
  <si>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</si>
  <si>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</si>
  <si>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</si>
  <si>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</si>
  <si>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</si>
  <si>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</si>
  <si>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</si>
  <si>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</si>
  <si>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</si>
  <si>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</si>
  <si>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</si>
  <si>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</si>
  <si>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</si>
  <si>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</si>
  <si>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</si>
  <si>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</si>
  <si>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</si>
  <si>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</si>
  <si>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</si>
  <si>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</si>
  <si>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</si>
  <si>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</si>
  <si>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</si>
  <si>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</si>
  <si>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</si>
  <si>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</si>
  <si>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</si>
  <si>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</si>
  <si>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</si>
  <si>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4"/>
  </si>
  <si>
    <t>ｲﾊﾞﾗｷｹﾝ</t>
    <phoneticPr fontId="4"/>
  </si>
  <si>
    <t>080004</t>
    <phoneticPr fontId="4"/>
  </si>
  <si>
    <t>茨城県</t>
  </si>
  <si>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</si>
  <si>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</si>
  <si>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</si>
  <si>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</si>
  <si>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</si>
  <si>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</si>
  <si>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</si>
  <si>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</si>
  <si>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</si>
  <si>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</si>
  <si>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</si>
  <si>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</si>
  <si>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</si>
  <si>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</si>
  <si>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</si>
  <si>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</si>
  <si>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</si>
  <si>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</si>
  <si>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</si>
  <si>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</si>
  <si>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</si>
  <si>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</si>
  <si>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</si>
  <si>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</si>
  <si>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</si>
  <si>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</si>
  <si>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</si>
  <si>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</si>
  <si>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</si>
  <si>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</si>
  <si>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</si>
  <si>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</si>
  <si>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</si>
  <si>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</si>
  <si>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</si>
  <si>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</si>
  <si>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</si>
  <si>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</si>
  <si>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</si>
  <si>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</si>
  <si>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</si>
  <si>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</si>
  <si>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</si>
  <si>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</si>
  <si>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</si>
  <si>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</si>
  <si>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</si>
  <si>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</si>
  <si>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</si>
  <si>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</si>
  <si>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</si>
  <si>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</si>
  <si>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</si>
  <si>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</si>
  <si>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</si>
  <si>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</si>
  <si>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</si>
  <si>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</si>
  <si>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</si>
  <si>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</si>
  <si>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</si>
  <si>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</si>
  <si>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</si>
  <si>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</si>
  <si>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</si>
  <si>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</si>
  <si>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</si>
  <si>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</si>
  <si>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</si>
  <si>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</si>
  <si>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</si>
  <si>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</si>
  <si>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</si>
  <si>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</si>
  <si>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</si>
  <si>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</si>
  <si>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</si>
  <si>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</si>
  <si>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</si>
  <si>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</si>
  <si>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</si>
  <si>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</si>
  <si>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</si>
  <si>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</si>
  <si>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</si>
  <si>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</si>
  <si>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</si>
  <si>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</si>
  <si>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</si>
  <si>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</si>
  <si>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</si>
  <si>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</si>
  <si>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</si>
  <si>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</si>
  <si>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</si>
  <si>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</si>
  <si>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</si>
  <si>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</si>
  <si>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</si>
  <si>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</si>
  <si>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</si>
  <si>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</si>
  <si>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</si>
  <si>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</si>
  <si>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</si>
  <si>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</si>
  <si>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</si>
  <si>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</si>
  <si>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</si>
  <si>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</si>
  <si>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</si>
  <si>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</si>
  <si>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</si>
  <si>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</si>
  <si>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</si>
  <si>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</si>
  <si>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</si>
  <si>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</si>
  <si>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</si>
  <si>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</si>
  <si>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</si>
  <si>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</si>
  <si>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</si>
  <si>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</si>
  <si>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</si>
  <si>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</si>
  <si>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</si>
  <si>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</si>
  <si>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</si>
  <si>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</si>
  <si>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</si>
  <si>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</si>
  <si>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</si>
  <si>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4"/>
  </si>
  <si>
    <t>ﾄﾁｷﾞｹﾝ</t>
    <phoneticPr fontId="4"/>
  </si>
  <si>
    <t>090000</t>
    <phoneticPr fontId="4"/>
  </si>
  <si>
    <t>栃木県</t>
  </si>
  <si>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</si>
  <si>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</si>
  <si>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</si>
  <si>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</si>
  <si>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</si>
  <si>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</si>
  <si>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</si>
  <si>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</si>
  <si>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</si>
  <si>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</si>
  <si>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</si>
  <si>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</si>
  <si>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</si>
  <si>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</si>
  <si>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</si>
  <si>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</si>
  <si>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</si>
  <si>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</si>
  <si>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</si>
  <si>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</si>
  <si>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</si>
  <si>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</si>
  <si>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</si>
  <si>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</si>
  <si>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</si>
  <si>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</si>
  <si>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</si>
  <si>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</si>
  <si>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</si>
  <si>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</si>
  <si>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</si>
  <si>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</si>
  <si>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</si>
  <si>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</si>
  <si>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</si>
  <si>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</si>
  <si>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</si>
  <si>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</si>
  <si>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</si>
  <si>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</si>
  <si>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</si>
  <si>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</si>
  <si>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</si>
  <si>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</si>
  <si>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</si>
  <si>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</si>
  <si>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</si>
  <si>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</si>
  <si>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</si>
  <si>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</si>
  <si>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4"/>
  </si>
  <si>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</si>
  <si>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</si>
  <si>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</si>
  <si>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</si>
  <si>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</si>
  <si>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</si>
  <si>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</si>
  <si>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</si>
  <si>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</si>
  <si>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</si>
  <si>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</si>
  <si>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</si>
  <si>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</si>
  <si>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</si>
  <si>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</si>
  <si>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</si>
  <si>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</si>
  <si>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</si>
  <si>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</si>
  <si>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</si>
  <si>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</si>
  <si>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</si>
  <si>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</si>
  <si>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</si>
  <si>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</si>
  <si>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4"/>
  </si>
  <si>
    <t>ｸﾞﾝﾏｹﾝ</t>
    <phoneticPr fontId="4"/>
  </si>
  <si>
    <t>100005</t>
    <phoneticPr fontId="4"/>
  </si>
  <si>
    <t>群馬県</t>
  </si>
  <si>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</si>
  <si>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</si>
  <si>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</si>
  <si>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</si>
  <si>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</si>
  <si>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</si>
  <si>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</si>
  <si>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</si>
  <si>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</si>
  <si>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</si>
  <si>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</si>
  <si>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</si>
  <si>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</si>
  <si>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</si>
  <si>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</si>
  <si>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</si>
  <si>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</si>
  <si>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</si>
  <si>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</si>
  <si>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</si>
  <si>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</si>
  <si>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</si>
  <si>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</si>
  <si>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</si>
  <si>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</si>
  <si>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</si>
  <si>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</si>
  <si>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</si>
  <si>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</si>
  <si>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</si>
  <si>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</si>
  <si>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</si>
  <si>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</si>
  <si>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</si>
  <si>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</si>
  <si>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</si>
  <si>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</si>
  <si>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</si>
  <si>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</si>
  <si>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</si>
  <si>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</si>
  <si>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</si>
  <si>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</si>
  <si>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</si>
  <si>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</si>
  <si>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</si>
  <si>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</si>
  <si>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</si>
  <si>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</si>
  <si>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</si>
  <si>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</si>
  <si>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</si>
  <si>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</si>
  <si>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</si>
  <si>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</si>
  <si>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</si>
  <si>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</si>
  <si>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</si>
  <si>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</si>
  <si>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</si>
  <si>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</si>
  <si>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</si>
  <si>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</si>
  <si>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</si>
  <si>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</si>
  <si>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</si>
  <si>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</si>
  <si>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</si>
  <si>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</si>
  <si>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</si>
  <si>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</si>
  <si>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</si>
  <si>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</si>
  <si>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</si>
  <si>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4"/>
  </si>
  <si>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</si>
  <si>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</si>
  <si>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</si>
  <si>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</si>
  <si>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</si>
  <si>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</si>
  <si>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</si>
  <si>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</si>
  <si>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</si>
  <si>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</si>
  <si>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</si>
  <si>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</si>
  <si>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</si>
  <si>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</si>
  <si>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</si>
  <si>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</si>
  <si>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</si>
  <si>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</si>
  <si>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</si>
  <si>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</si>
  <si>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</si>
  <si>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</si>
  <si>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</si>
  <si>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</si>
  <si>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</si>
  <si>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</si>
  <si>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</si>
  <si>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</si>
  <si>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</si>
  <si>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4"/>
  </si>
  <si>
    <t>ｻｲﾀﾏｹﾝ</t>
    <phoneticPr fontId="4"/>
  </si>
  <si>
    <t>110001</t>
    <phoneticPr fontId="4"/>
  </si>
  <si>
    <t>埼玉県</t>
  </si>
  <si>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</si>
  <si>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</si>
  <si>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</si>
  <si>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</si>
  <si>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</si>
  <si>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</si>
  <si>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</si>
  <si>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</si>
  <si>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</si>
  <si>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</si>
  <si>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</si>
  <si>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</si>
  <si>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</si>
  <si>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</si>
  <si>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</si>
  <si>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</si>
  <si>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</si>
  <si>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</si>
  <si>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</si>
  <si>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</si>
  <si>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</si>
  <si>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</si>
  <si>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</si>
  <si>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</si>
  <si>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</si>
  <si>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</si>
  <si>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</si>
  <si>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</si>
  <si>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</si>
  <si>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</si>
  <si>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</si>
  <si>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</si>
  <si>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</si>
  <si>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</si>
  <si>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</si>
  <si>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</si>
  <si>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</si>
  <si>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</si>
  <si>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</si>
  <si>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</si>
  <si>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</si>
  <si>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</si>
  <si>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</si>
  <si>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</si>
  <si>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</si>
  <si>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</si>
  <si>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</si>
  <si>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</si>
  <si>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</si>
  <si>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</si>
  <si>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</si>
  <si>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</si>
  <si>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</si>
  <si>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</si>
  <si>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</si>
  <si>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</si>
  <si>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</si>
  <si>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</si>
  <si>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</si>
  <si>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</si>
  <si>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</si>
  <si>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</si>
  <si>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</si>
  <si>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</si>
  <si>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</si>
  <si>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</si>
  <si>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</si>
  <si>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</si>
  <si>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</si>
  <si>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</si>
  <si>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</si>
  <si>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</si>
  <si>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</si>
  <si>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</si>
  <si>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</si>
  <si>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</si>
  <si>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</si>
  <si>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</si>
  <si>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</si>
  <si>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</si>
  <si>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</si>
  <si>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</si>
  <si>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</si>
  <si>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</si>
  <si>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</si>
  <si>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</si>
  <si>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</si>
  <si>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</si>
  <si>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</si>
  <si>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</si>
  <si>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</si>
  <si>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</si>
  <si>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</si>
  <si>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</si>
  <si>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</si>
  <si>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</si>
  <si>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</si>
  <si>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</si>
  <si>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</si>
  <si>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</si>
  <si>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</si>
  <si>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</si>
  <si>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</si>
  <si>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</si>
  <si>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4"/>
  </si>
  <si>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</si>
  <si>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</si>
  <si>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</si>
  <si>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</si>
  <si>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</si>
  <si>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</si>
  <si>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</si>
  <si>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</si>
  <si>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</si>
  <si>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</si>
  <si>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</si>
  <si>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</si>
  <si>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</si>
  <si>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4"/>
  </si>
  <si>
    <t>ｼﾗｵｶｼ</t>
    <phoneticPr fontId="4"/>
  </si>
  <si>
    <t>112461</t>
    <phoneticPr fontId="4"/>
  </si>
  <si>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</si>
  <si>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</si>
  <si>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</si>
  <si>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</si>
  <si>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</si>
  <si>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</si>
  <si>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</si>
  <si>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</si>
  <si>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</si>
  <si>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</si>
  <si>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</si>
  <si>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</si>
  <si>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</si>
  <si>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</si>
  <si>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</si>
  <si>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</si>
  <si>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</si>
  <si>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</si>
  <si>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</si>
  <si>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</si>
  <si>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</si>
  <si>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</si>
  <si>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</si>
  <si>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</si>
  <si>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</si>
  <si>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</si>
  <si>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</si>
  <si>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</si>
  <si>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</si>
  <si>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</si>
  <si>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</si>
  <si>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</si>
  <si>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</si>
  <si>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</si>
  <si>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</si>
  <si>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</si>
  <si>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</si>
  <si>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</si>
  <si>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</si>
  <si>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</si>
  <si>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</si>
  <si>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</si>
  <si>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</si>
  <si>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</si>
  <si>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</si>
  <si>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</si>
  <si>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</si>
  <si>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</si>
  <si>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</si>
  <si>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</si>
  <si>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</si>
  <si>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</si>
  <si>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</si>
  <si>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</si>
  <si>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</si>
  <si>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</si>
  <si>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</si>
  <si>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</si>
  <si>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</si>
  <si>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</si>
  <si>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</si>
  <si>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</si>
  <si>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</si>
  <si>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</si>
  <si>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</si>
  <si>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</si>
  <si>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</si>
  <si>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4"/>
  </si>
  <si>
    <t>ﾁﾊﾞｹﾝ</t>
    <phoneticPr fontId="4"/>
  </si>
  <si>
    <t>120006</t>
    <phoneticPr fontId="4"/>
  </si>
  <si>
    <t>千葉県</t>
  </si>
  <si>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</si>
  <si>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</si>
  <si>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</si>
  <si>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</si>
  <si>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</si>
  <si>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</si>
  <si>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</si>
  <si>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</si>
  <si>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</si>
  <si>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</si>
  <si>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</si>
  <si>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</si>
  <si>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</si>
  <si>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</si>
  <si>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</si>
  <si>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</si>
  <si>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</si>
  <si>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</si>
  <si>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</si>
  <si>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</si>
  <si>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</si>
  <si>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</si>
  <si>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</si>
  <si>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</si>
  <si>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</si>
  <si>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</si>
  <si>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</si>
  <si>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</si>
  <si>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</si>
  <si>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</si>
  <si>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</si>
  <si>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</si>
  <si>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</si>
  <si>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</si>
  <si>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</si>
  <si>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</si>
  <si>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</si>
  <si>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</si>
  <si>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</si>
  <si>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</si>
  <si>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</si>
  <si>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</si>
  <si>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</si>
  <si>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</si>
  <si>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</si>
  <si>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</si>
  <si>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</si>
  <si>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</si>
  <si>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</si>
  <si>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</si>
  <si>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</si>
  <si>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</si>
  <si>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</si>
  <si>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</si>
  <si>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</si>
  <si>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</si>
  <si>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</si>
  <si>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</si>
  <si>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</si>
  <si>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</si>
  <si>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</si>
  <si>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</si>
  <si>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</si>
  <si>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</si>
  <si>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</si>
  <si>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</si>
  <si>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</si>
  <si>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</si>
  <si>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</si>
  <si>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</si>
  <si>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4"/>
  </si>
  <si>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</si>
  <si>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</si>
  <si>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</si>
  <si>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</si>
  <si>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</si>
  <si>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</si>
  <si>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</si>
  <si>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</si>
  <si>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</si>
  <si>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</si>
  <si>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</si>
  <si>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</si>
  <si>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</si>
  <si>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</si>
  <si>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</si>
  <si>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</si>
  <si>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</si>
  <si>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</si>
  <si>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</si>
  <si>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</si>
  <si>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</si>
  <si>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</si>
  <si>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</si>
  <si>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</si>
  <si>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</si>
  <si>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</si>
  <si>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</si>
  <si>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</si>
  <si>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</si>
  <si>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</si>
  <si>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</si>
  <si>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</si>
  <si>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</si>
  <si>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</si>
  <si>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</si>
  <si>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</si>
  <si>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</si>
  <si>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4"/>
  </si>
  <si>
    <t>ｵｵｱﾐｼﾗｻﾄｼ</t>
    <phoneticPr fontId="4"/>
  </si>
  <si>
    <t>122394</t>
    <phoneticPr fontId="4"/>
  </si>
  <si>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</si>
  <si>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</si>
  <si>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</si>
  <si>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</si>
  <si>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</si>
  <si>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</si>
  <si>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</si>
  <si>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</si>
  <si>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</si>
  <si>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</si>
  <si>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</si>
  <si>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</si>
  <si>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</si>
  <si>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</si>
  <si>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</si>
  <si>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</si>
  <si>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</si>
  <si>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</si>
  <si>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</si>
  <si>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</si>
  <si>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</si>
  <si>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</si>
  <si>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</si>
  <si>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</si>
  <si>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</si>
  <si>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</si>
  <si>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</si>
  <si>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</si>
  <si>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</si>
  <si>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</si>
  <si>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</si>
  <si>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</si>
  <si>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</si>
  <si>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</si>
  <si>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</si>
  <si>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</si>
  <si>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</si>
  <si>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</si>
  <si>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</si>
  <si>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</si>
  <si>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</si>
  <si>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</si>
  <si>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</si>
  <si>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</si>
  <si>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</si>
  <si>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</si>
  <si>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</si>
  <si>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</si>
  <si>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</si>
  <si>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</si>
  <si>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</si>
  <si>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4"/>
  </si>
  <si>
    <t>ﾄｳｷｮｳﾄ</t>
    <phoneticPr fontId="4"/>
  </si>
  <si>
    <t>130001</t>
    <phoneticPr fontId="4"/>
  </si>
  <si>
    <t>東京都</t>
  </si>
  <si>
    <t>千代田区</t>
  </si>
  <si>
    <t>ﾄｳｷｮｳﾄ</t>
  </si>
  <si>
    <t>ﾁﾖﾀﾞｸ</t>
  </si>
  <si>
    <t>131016</t>
  </si>
  <si>
    <t>中央区</t>
  </si>
  <si>
    <t>ﾁｭｳｵｳｸ</t>
  </si>
  <si>
    <t>131024</t>
  </si>
  <si>
    <t>港区</t>
  </si>
  <si>
    <t>ﾐﾅﾄｸ</t>
  </si>
  <si>
    <t>131032</t>
  </si>
  <si>
    <t>新宿区</t>
  </si>
  <si>
    <t>ｼﾝｼﾞｭｸｸ</t>
    <phoneticPr fontId="4"/>
  </si>
  <si>
    <t>131041</t>
  </si>
  <si>
    <t>文京区</t>
  </si>
  <si>
    <t>ﾌﾞﾝｷｮｳｸ</t>
    <phoneticPr fontId="4"/>
  </si>
  <si>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</si>
  <si>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</si>
  <si>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</si>
  <si>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</si>
  <si>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</si>
  <si>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</si>
  <si>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</si>
  <si>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</si>
  <si>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</si>
  <si>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</si>
  <si>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</si>
  <si>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</si>
  <si>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</si>
  <si>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</si>
  <si>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</si>
  <si>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</si>
  <si>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</si>
  <si>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</si>
  <si>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</si>
  <si>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</si>
  <si>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</si>
  <si>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</si>
  <si>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</si>
  <si>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</si>
  <si>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</si>
  <si>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</si>
  <si>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</si>
  <si>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</si>
  <si>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</si>
  <si>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</si>
  <si>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</si>
  <si>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</si>
  <si>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</si>
  <si>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</si>
  <si>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</si>
  <si>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</si>
  <si>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</si>
  <si>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</si>
  <si>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</si>
  <si>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</si>
  <si>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</si>
  <si>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</si>
  <si>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</si>
  <si>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</si>
  <si>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</si>
  <si>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</si>
  <si>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</si>
  <si>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</si>
  <si>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</si>
  <si>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</si>
  <si>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</si>
  <si>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</si>
  <si>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</si>
  <si>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</si>
  <si>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</si>
  <si>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</si>
  <si>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</si>
  <si>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</si>
  <si>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</si>
  <si>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</si>
  <si>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</si>
  <si>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</si>
  <si>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</si>
  <si>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</si>
  <si>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</si>
  <si>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</si>
  <si>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</si>
  <si>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</si>
  <si>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</si>
  <si>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</si>
  <si>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</si>
  <si>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</si>
  <si>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</si>
  <si>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</si>
  <si>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</si>
  <si>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</si>
  <si>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</si>
  <si>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</si>
  <si>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</si>
  <si>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</si>
  <si>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</si>
  <si>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</si>
  <si>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</si>
  <si>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</si>
  <si>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</si>
  <si>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</si>
  <si>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</si>
  <si>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</si>
  <si>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</si>
  <si>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</si>
  <si>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</si>
  <si>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</si>
  <si>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</si>
  <si>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</si>
  <si>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</si>
  <si>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</si>
  <si>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</si>
  <si>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</si>
  <si>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</si>
  <si>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</si>
  <si>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</si>
  <si>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4"/>
  </si>
  <si>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</si>
  <si>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</si>
  <si>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</si>
  <si>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</si>
  <si>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</si>
  <si>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</si>
  <si>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</si>
  <si>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</si>
  <si>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</si>
  <si>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</si>
  <si>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</si>
  <si>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</si>
  <si>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</si>
  <si>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</si>
  <si>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</si>
  <si>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</si>
  <si>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</si>
  <si>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</si>
  <si>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</si>
  <si>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</si>
  <si>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</si>
  <si>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</si>
  <si>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</si>
  <si>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</si>
  <si>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</si>
  <si>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</si>
  <si>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</si>
  <si>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</si>
  <si>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</si>
  <si>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4"/>
  </si>
  <si>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</si>
  <si>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</si>
  <si>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</si>
  <si>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</si>
  <si>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</si>
  <si>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</si>
  <si>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</si>
  <si>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</si>
  <si>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</si>
  <si>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</si>
  <si>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</si>
  <si>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</si>
  <si>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</si>
  <si>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</si>
  <si>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</si>
  <si>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</si>
  <si>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</si>
  <si>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</si>
  <si>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</si>
  <si>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</si>
  <si>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</si>
  <si>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</si>
  <si>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</si>
  <si>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</si>
  <si>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</si>
  <si>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</si>
  <si>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</si>
  <si>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</si>
  <si>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</si>
  <si>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</si>
  <si>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</si>
  <si>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</si>
  <si>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4"/>
  </si>
  <si>
    <t>134015</t>
  </si>
  <si>
    <t>青ヶ島村</t>
  </si>
  <si>
    <t>ｱｵｶﾞｼﾏﾑﾗ</t>
  </si>
  <si>
    <t>134023</t>
  </si>
  <si>
    <t>小笠原村</t>
  </si>
  <si>
    <t>ｵｶﾞｻﾜﾗﾑﾗ</t>
  </si>
  <si>
    <t>134210</t>
  </si>
  <si>
    <t>神奈川県</t>
    <phoneticPr fontId="4"/>
  </si>
  <si>
    <t>ｶﾅｶﾞﾜｹﾝ</t>
    <phoneticPr fontId="4"/>
  </si>
  <si>
    <t>140007</t>
    <phoneticPr fontId="4"/>
  </si>
  <si>
    <t>神奈川県</t>
  </si>
  <si>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</si>
  <si>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</si>
  <si>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</si>
  <si>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</si>
  <si>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</si>
  <si>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</si>
  <si>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</si>
  <si>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</si>
  <si>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</si>
  <si>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</si>
  <si>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</si>
  <si>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</si>
  <si>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</si>
  <si>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</si>
  <si>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</si>
  <si>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</si>
  <si>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</si>
  <si>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</si>
  <si>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</si>
  <si>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</si>
  <si>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</si>
  <si>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</si>
  <si>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</si>
  <si>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</si>
  <si>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</si>
  <si>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</si>
  <si>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</si>
  <si>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</si>
  <si>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</si>
  <si>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</si>
  <si>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</si>
  <si>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</si>
  <si>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</si>
  <si>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</si>
  <si>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</si>
  <si>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</si>
  <si>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</si>
  <si>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</si>
  <si>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</si>
  <si>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</si>
  <si>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</si>
  <si>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</si>
  <si>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</si>
  <si>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</si>
  <si>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</si>
  <si>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</si>
  <si>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</si>
  <si>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</si>
  <si>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</si>
  <si>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</si>
  <si>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</si>
  <si>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</si>
  <si>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</si>
  <si>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</si>
  <si>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</si>
  <si>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</si>
  <si>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</si>
  <si>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</si>
  <si>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</si>
  <si>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</si>
  <si>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</si>
  <si>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</si>
  <si>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</si>
  <si>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</si>
  <si>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</si>
  <si>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</si>
  <si>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</si>
  <si>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</si>
  <si>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</si>
  <si>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</si>
  <si>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</si>
  <si>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</si>
  <si>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</si>
  <si>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</si>
  <si>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</si>
  <si>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</si>
  <si>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</si>
  <si>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</si>
  <si>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</si>
  <si>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</si>
  <si>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</si>
  <si>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</si>
  <si>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</si>
  <si>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</si>
  <si>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</si>
  <si>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</si>
  <si>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</si>
  <si>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</si>
  <si>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</si>
  <si>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</si>
  <si>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</si>
  <si>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</si>
  <si>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</si>
  <si>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</si>
  <si>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</si>
  <si>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</si>
  <si>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</si>
  <si>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</si>
  <si>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</si>
  <si>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</si>
  <si>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4"/>
  </si>
  <si>
    <t>ﾆｲｶﾞﾀｹﾝ</t>
    <phoneticPr fontId="4"/>
  </si>
  <si>
    <t>150002</t>
    <phoneticPr fontId="4"/>
  </si>
  <si>
    <t>新潟県</t>
  </si>
  <si>
    <t>新潟市</t>
  </si>
  <si>
    <t>ﾆｲｶﾞﾀｹﾝ</t>
  </si>
  <si>
    <t>ﾆｲｶﾞﾀｼ</t>
  </si>
  <si>
    <t>151009</t>
  </si>
  <si>
    <t>長岡市</t>
  </si>
  <si>
    <t>ﾅｶﾞｵｶｼ</t>
  </si>
  <si>
    <t>152021</t>
  </si>
  <si>
    <t>三条市</t>
  </si>
  <si>
    <t>ｻﾝｼﾞｮｳｼ</t>
    <phoneticPr fontId="4"/>
  </si>
  <si>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</si>
  <si>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</si>
  <si>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</si>
  <si>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</si>
  <si>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</si>
  <si>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</si>
  <si>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</si>
  <si>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</si>
  <si>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</si>
  <si>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</si>
  <si>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</si>
  <si>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</si>
  <si>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</si>
  <si>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</si>
  <si>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</si>
  <si>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</si>
  <si>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</si>
  <si>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</si>
  <si>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</si>
  <si>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</si>
  <si>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</si>
  <si>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</si>
  <si>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</si>
  <si>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</si>
  <si>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</si>
  <si>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</si>
  <si>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</si>
  <si>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</si>
  <si>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</si>
  <si>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</si>
  <si>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</si>
  <si>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</si>
  <si>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</si>
  <si>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</si>
  <si>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</si>
  <si>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4"/>
  </si>
  <si>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</si>
  <si>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</si>
  <si>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</si>
  <si>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</si>
  <si>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</si>
  <si>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</si>
  <si>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</si>
  <si>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</si>
  <si>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</si>
  <si>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</si>
  <si>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</si>
  <si>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</si>
  <si>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</si>
  <si>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</si>
  <si>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</si>
  <si>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</si>
  <si>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</si>
  <si>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</si>
  <si>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</si>
  <si>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</si>
  <si>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</si>
  <si>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</si>
  <si>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</si>
  <si>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</si>
  <si>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</si>
  <si>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</si>
  <si>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</si>
  <si>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</si>
  <si>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</si>
  <si>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</si>
  <si>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</si>
  <si>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</si>
  <si>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</si>
  <si>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</si>
  <si>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</si>
  <si>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</si>
  <si>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</si>
  <si>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</si>
  <si>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</si>
  <si>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</si>
  <si>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</si>
  <si>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</si>
  <si>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</si>
  <si>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</si>
  <si>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</si>
  <si>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</si>
  <si>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4"/>
  </si>
  <si>
    <t>ﾄﾔﾏｹﾝ</t>
    <phoneticPr fontId="4"/>
  </si>
  <si>
    <t>160008</t>
    <phoneticPr fontId="4"/>
  </si>
  <si>
    <t>富山県</t>
  </si>
  <si>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</si>
  <si>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</si>
  <si>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</si>
  <si>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</si>
  <si>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</si>
  <si>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</si>
  <si>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</si>
  <si>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</si>
  <si>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</si>
  <si>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</si>
  <si>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</si>
  <si>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</si>
  <si>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</si>
  <si>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</si>
  <si>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</si>
  <si>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</si>
  <si>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</si>
  <si>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</si>
  <si>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</si>
  <si>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</si>
  <si>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</si>
  <si>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</si>
  <si>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</si>
  <si>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</si>
  <si>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</si>
  <si>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</si>
  <si>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</si>
  <si>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</si>
  <si>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</si>
  <si>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</si>
  <si>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</si>
  <si>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</si>
  <si>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</si>
  <si>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</si>
  <si>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</si>
  <si>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</si>
  <si>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</si>
  <si>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</si>
  <si>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</si>
  <si>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</si>
  <si>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</si>
  <si>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4"/>
  </si>
  <si>
    <t>163422</t>
  </si>
  <si>
    <t>163431</t>
  </si>
  <si>
    <t>石川県</t>
    <phoneticPr fontId="4"/>
  </si>
  <si>
    <t>ｲｼｶﾜｹﾝ</t>
    <phoneticPr fontId="4"/>
  </si>
  <si>
    <t>170003</t>
    <phoneticPr fontId="4"/>
  </si>
  <si>
    <t>石川県</t>
  </si>
  <si>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</si>
  <si>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</si>
  <si>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</si>
  <si>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</si>
  <si>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</si>
  <si>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</si>
  <si>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</si>
  <si>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</si>
  <si>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</si>
  <si>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</si>
  <si>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</si>
  <si>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</si>
  <si>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</si>
  <si>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</si>
  <si>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</si>
  <si>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</si>
  <si>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</si>
  <si>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</si>
  <si>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</si>
  <si>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</si>
  <si>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</si>
  <si>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</si>
  <si>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</si>
  <si>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</si>
  <si>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</si>
  <si>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</si>
  <si>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</si>
  <si>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</si>
  <si>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</si>
  <si>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</si>
  <si>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</si>
  <si>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</si>
  <si>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</si>
  <si>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</si>
  <si>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</si>
  <si>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</si>
  <si>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</si>
  <si>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</si>
  <si>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</si>
  <si>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</si>
  <si>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</si>
  <si>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</si>
  <si>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</si>
  <si>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</si>
  <si>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</si>
  <si>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</si>
  <si>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</si>
  <si>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</si>
  <si>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</si>
  <si>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</si>
  <si>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</si>
  <si>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</si>
  <si>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</si>
  <si>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</si>
  <si>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</si>
  <si>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</si>
  <si>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</si>
  <si>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</si>
  <si>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4"/>
  </si>
  <si>
    <t>ﾌｸｲｹﾝ</t>
    <phoneticPr fontId="4"/>
  </si>
  <si>
    <t>180009</t>
    <phoneticPr fontId="4"/>
  </si>
  <si>
    <t>福井県</t>
  </si>
  <si>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</si>
  <si>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</si>
  <si>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</si>
  <si>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</si>
  <si>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</si>
  <si>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</si>
  <si>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</si>
  <si>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</si>
  <si>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</si>
  <si>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</si>
  <si>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</si>
  <si>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</si>
  <si>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</si>
  <si>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</si>
  <si>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</si>
  <si>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</si>
  <si>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</si>
  <si>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</si>
  <si>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</si>
  <si>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</si>
  <si>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</si>
  <si>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</si>
  <si>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</si>
  <si>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</si>
  <si>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</si>
  <si>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</si>
  <si>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</si>
  <si>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</si>
  <si>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</si>
  <si>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</si>
  <si>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</si>
  <si>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</si>
  <si>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</si>
  <si>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</si>
  <si>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</si>
  <si>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</si>
  <si>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</si>
  <si>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</si>
  <si>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</si>
  <si>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</si>
  <si>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</si>
  <si>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</si>
  <si>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</si>
  <si>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</si>
  <si>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</si>
  <si>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</si>
  <si>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</si>
  <si>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</si>
  <si>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</si>
  <si>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</si>
  <si>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4"/>
  </si>
  <si>
    <t>ﾔﾏﾅｼｹﾝ</t>
    <phoneticPr fontId="4"/>
  </si>
  <si>
    <t>190004</t>
    <phoneticPr fontId="4"/>
  </si>
  <si>
    <t>山梨県</t>
  </si>
  <si>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</si>
  <si>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</si>
  <si>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</si>
  <si>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</si>
  <si>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</si>
  <si>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</si>
  <si>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</si>
  <si>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</si>
  <si>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</si>
  <si>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</si>
  <si>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</si>
  <si>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</si>
  <si>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</si>
  <si>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</si>
  <si>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</si>
  <si>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</si>
  <si>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</si>
  <si>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</si>
  <si>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</si>
  <si>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</si>
  <si>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</si>
  <si>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</si>
  <si>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</si>
  <si>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</si>
  <si>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</si>
  <si>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</si>
  <si>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</si>
  <si>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</si>
  <si>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</si>
  <si>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</si>
  <si>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</si>
  <si>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</si>
  <si>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</si>
  <si>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</si>
  <si>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</si>
  <si>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</si>
  <si>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</si>
  <si>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</si>
  <si>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</si>
  <si>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</si>
  <si>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</si>
  <si>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</si>
  <si>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</si>
  <si>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</si>
  <si>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</si>
  <si>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</si>
  <si>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</si>
  <si>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</si>
  <si>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</si>
  <si>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</si>
  <si>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</si>
  <si>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</si>
  <si>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</si>
  <si>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</si>
  <si>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</si>
  <si>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</si>
  <si>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</si>
  <si>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</si>
  <si>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</si>
  <si>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</si>
  <si>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</si>
  <si>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</si>
  <si>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</si>
  <si>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</si>
  <si>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</si>
  <si>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</si>
  <si>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</si>
  <si>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</si>
  <si>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</si>
  <si>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</si>
  <si>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</si>
  <si>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</si>
  <si>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</si>
  <si>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</si>
  <si>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</si>
  <si>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</si>
  <si>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</si>
  <si>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</si>
  <si>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</si>
  <si>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4"/>
  </si>
  <si>
    <t>ﾅｶﾞﾉｹﾝ</t>
    <phoneticPr fontId="4"/>
  </si>
  <si>
    <t>200000</t>
    <phoneticPr fontId="4"/>
  </si>
  <si>
    <t>長野県</t>
  </si>
  <si>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</si>
  <si>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</si>
  <si>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</si>
  <si>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</si>
  <si>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</si>
  <si>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</si>
  <si>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</si>
  <si>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</si>
  <si>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</si>
  <si>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</si>
  <si>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</si>
  <si>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</si>
  <si>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</si>
  <si>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</si>
  <si>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</si>
  <si>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</si>
  <si>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</si>
  <si>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</si>
  <si>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</si>
  <si>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</si>
  <si>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</si>
  <si>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</si>
  <si>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</si>
  <si>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</si>
  <si>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</si>
  <si>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</si>
  <si>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</si>
  <si>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</si>
  <si>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</si>
  <si>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</si>
  <si>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</si>
  <si>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</si>
  <si>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</si>
  <si>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</si>
  <si>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</si>
  <si>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</si>
  <si>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</si>
  <si>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</si>
  <si>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</si>
  <si>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</si>
  <si>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</si>
  <si>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</si>
  <si>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</si>
  <si>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</si>
  <si>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</si>
  <si>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</si>
  <si>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</si>
  <si>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</si>
  <si>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</si>
  <si>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</si>
  <si>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</si>
  <si>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</si>
  <si>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</si>
  <si>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</si>
  <si>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</si>
  <si>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</si>
  <si>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</si>
  <si>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</si>
  <si>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</si>
  <si>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</si>
  <si>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</si>
  <si>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</si>
  <si>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</si>
  <si>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</si>
  <si>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</si>
  <si>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</si>
  <si>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</si>
  <si>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</si>
  <si>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</si>
  <si>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</si>
  <si>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</si>
  <si>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</si>
  <si>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</si>
  <si>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</si>
  <si>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</si>
  <si>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</si>
  <si>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</si>
  <si>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</si>
  <si>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</si>
  <si>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</si>
  <si>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</si>
  <si>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</si>
  <si>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</si>
  <si>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</si>
  <si>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</si>
  <si>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</si>
  <si>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</si>
  <si>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</si>
  <si>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</si>
  <si>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</si>
  <si>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</si>
  <si>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</si>
  <si>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</si>
  <si>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</si>
  <si>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</si>
  <si>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</si>
  <si>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</si>
  <si>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</si>
  <si>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</si>
  <si>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</si>
  <si>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</si>
  <si>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</si>
  <si>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</si>
  <si>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</si>
  <si>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</si>
  <si>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</si>
  <si>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</si>
  <si>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</si>
  <si>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</si>
  <si>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</si>
  <si>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</si>
  <si>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</si>
  <si>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</si>
  <si>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</si>
  <si>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</si>
  <si>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</si>
  <si>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</si>
  <si>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</si>
  <si>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</si>
  <si>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</si>
  <si>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</si>
  <si>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</si>
  <si>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</si>
  <si>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</si>
  <si>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</si>
  <si>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</si>
  <si>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</si>
  <si>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</si>
  <si>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</si>
  <si>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</si>
  <si>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</si>
  <si>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</si>
  <si>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</si>
  <si>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</si>
  <si>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</si>
  <si>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</si>
  <si>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4"/>
  </si>
  <si>
    <t>204111</t>
  </si>
  <si>
    <t>売木村</t>
  </si>
  <si>
    <t>ｳﾙｷﾞﾑﾗ</t>
  </si>
  <si>
    <t>204129</t>
  </si>
  <si>
    <t>天龍村</t>
  </si>
  <si>
    <t>ﾃﾝﾘｭｳﾑﾗ</t>
    <phoneticPr fontId="4"/>
  </si>
  <si>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</si>
  <si>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</si>
  <si>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</si>
  <si>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</si>
  <si>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</si>
  <si>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</si>
  <si>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</si>
  <si>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</si>
  <si>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</si>
  <si>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</si>
  <si>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</si>
  <si>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</si>
  <si>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</si>
  <si>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</si>
  <si>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</si>
  <si>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</si>
  <si>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</si>
  <si>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</si>
  <si>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</si>
  <si>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</si>
  <si>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</si>
  <si>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</si>
  <si>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</si>
  <si>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</si>
  <si>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</si>
  <si>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</si>
  <si>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</si>
  <si>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</si>
  <si>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</si>
  <si>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</si>
  <si>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</si>
  <si>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</si>
  <si>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</si>
  <si>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</si>
  <si>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</si>
  <si>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</si>
  <si>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</si>
  <si>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</si>
  <si>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</si>
  <si>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</si>
  <si>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</si>
  <si>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</si>
  <si>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</si>
  <si>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</si>
  <si>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</si>
  <si>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</si>
  <si>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</si>
  <si>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</si>
  <si>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</si>
  <si>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</si>
  <si>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</si>
  <si>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</si>
  <si>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</si>
  <si>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</si>
  <si>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</si>
  <si>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</si>
  <si>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</si>
  <si>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</si>
  <si>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</si>
  <si>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</si>
  <si>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</si>
  <si>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</si>
  <si>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</si>
  <si>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</si>
  <si>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</si>
  <si>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</si>
  <si>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</si>
  <si>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</si>
  <si>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</si>
  <si>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</si>
  <si>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</si>
  <si>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</si>
  <si>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</si>
  <si>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</si>
  <si>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</si>
  <si>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</si>
  <si>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</si>
  <si>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</si>
  <si>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</si>
  <si>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</si>
  <si>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</si>
  <si>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</si>
  <si>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</si>
  <si>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</si>
  <si>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</si>
  <si>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4"/>
  </si>
  <si>
    <t>ｷﾞﾌｹﾝ</t>
    <phoneticPr fontId="4"/>
  </si>
  <si>
    <t>210005</t>
    <phoneticPr fontId="4"/>
  </si>
  <si>
    <t>岐阜県</t>
  </si>
  <si>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</si>
  <si>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</si>
  <si>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</si>
  <si>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</si>
  <si>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</si>
  <si>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</si>
  <si>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</si>
  <si>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</si>
  <si>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</si>
  <si>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</si>
  <si>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</si>
  <si>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</si>
  <si>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</si>
  <si>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</si>
  <si>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</si>
  <si>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</si>
  <si>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</si>
  <si>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</si>
  <si>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</si>
  <si>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</si>
  <si>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</si>
  <si>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</si>
  <si>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</si>
  <si>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</si>
  <si>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</si>
  <si>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</si>
  <si>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</si>
  <si>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</si>
  <si>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</si>
  <si>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</si>
  <si>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</si>
  <si>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</si>
  <si>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</si>
  <si>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</si>
  <si>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</si>
  <si>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</si>
  <si>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</si>
  <si>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</si>
  <si>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</si>
  <si>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</si>
  <si>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</si>
  <si>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</si>
  <si>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</si>
  <si>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</si>
  <si>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</si>
  <si>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</si>
  <si>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</si>
  <si>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</si>
  <si>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</si>
  <si>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</si>
  <si>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</si>
  <si>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</si>
  <si>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</si>
  <si>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</si>
  <si>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</si>
  <si>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4"/>
  </si>
  <si>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</si>
  <si>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</si>
  <si>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</si>
  <si>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</si>
  <si>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</si>
  <si>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</si>
  <si>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</si>
  <si>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</si>
  <si>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</si>
  <si>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</si>
  <si>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</si>
  <si>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</si>
  <si>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</si>
  <si>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</si>
  <si>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</si>
  <si>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</si>
  <si>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</si>
  <si>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</si>
  <si>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</si>
  <si>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</si>
  <si>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</si>
  <si>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</si>
  <si>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</si>
  <si>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</si>
  <si>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</si>
  <si>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</si>
  <si>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</si>
  <si>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</si>
  <si>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</si>
  <si>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</si>
  <si>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</si>
  <si>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</si>
  <si>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</si>
  <si>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</si>
  <si>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</si>
  <si>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</si>
  <si>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</si>
  <si>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</si>
  <si>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</si>
  <si>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</si>
  <si>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</si>
  <si>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</si>
  <si>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</si>
  <si>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</si>
  <si>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</si>
  <si>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</si>
  <si>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</si>
  <si>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</si>
  <si>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</si>
  <si>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</si>
  <si>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</si>
  <si>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</si>
  <si>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</si>
  <si>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</si>
  <si>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</si>
  <si>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</si>
  <si>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</si>
  <si>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</si>
  <si>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</si>
  <si>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</si>
  <si>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</si>
  <si>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</si>
  <si>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</si>
  <si>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</si>
  <si>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</si>
  <si>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</si>
  <si>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</si>
  <si>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</si>
  <si>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4"/>
  </si>
  <si>
    <t>ｼｽﾞｵｶｹﾝ</t>
    <phoneticPr fontId="4"/>
  </si>
  <si>
    <t>220001</t>
    <phoneticPr fontId="4"/>
  </si>
  <si>
    <t>静岡県</t>
  </si>
  <si>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</si>
  <si>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</si>
  <si>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</si>
  <si>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</si>
  <si>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</si>
  <si>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</si>
  <si>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</si>
  <si>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</si>
  <si>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</si>
  <si>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</si>
  <si>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</si>
  <si>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</si>
  <si>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</si>
  <si>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</si>
  <si>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</si>
  <si>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</si>
  <si>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</si>
  <si>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</si>
  <si>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</si>
  <si>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</si>
  <si>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</si>
  <si>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</si>
  <si>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</si>
  <si>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</si>
  <si>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</si>
  <si>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</si>
  <si>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</si>
  <si>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</si>
  <si>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</si>
  <si>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</si>
  <si>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</si>
  <si>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</si>
  <si>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</si>
  <si>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</si>
  <si>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</si>
  <si>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</si>
  <si>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</si>
  <si>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</si>
  <si>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</si>
  <si>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</si>
  <si>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</si>
  <si>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</si>
  <si>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</si>
  <si>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</si>
  <si>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</si>
  <si>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</si>
  <si>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</si>
  <si>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</si>
  <si>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</si>
  <si>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</si>
  <si>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</si>
  <si>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</si>
  <si>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</si>
  <si>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</si>
  <si>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</si>
  <si>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</si>
  <si>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</si>
  <si>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</si>
  <si>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</si>
  <si>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</si>
  <si>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</si>
  <si>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</si>
  <si>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</si>
  <si>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</si>
  <si>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</si>
  <si>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</si>
  <si>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</si>
  <si>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</si>
  <si>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</si>
  <si>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</si>
  <si>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</si>
  <si>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</si>
  <si>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</si>
  <si>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</si>
  <si>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</si>
  <si>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</si>
  <si>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</si>
  <si>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</si>
  <si>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</si>
  <si>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</si>
  <si>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</si>
  <si>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</si>
  <si>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</si>
  <si>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</si>
  <si>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</si>
  <si>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</si>
  <si>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</si>
  <si>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</si>
  <si>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</si>
  <si>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</si>
  <si>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</si>
  <si>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</si>
  <si>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</si>
  <si>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</si>
  <si>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</si>
  <si>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</si>
  <si>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</si>
  <si>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</si>
  <si>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</si>
  <si>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4"/>
  </si>
  <si>
    <t>224294</t>
  </si>
  <si>
    <t>224618</t>
  </si>
  <si>
    <t>愛知県</t>
    <phoneticPr fontId="4"/>
  </si>
  <si>
    <t>ｱｲﾁｹﾝ</t>
    <phoneticPr fontId="4"/>
  </si>
  <si>
    <t>230006</t>
    <phoneticPr fontId="4"/>
  </si>
  <si>
    <t>愛知県</t>
  </si>
  <si>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</si>
  <si>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</si>
  <si>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</si>
  <si>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</si>
  <si>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</si>
  <si>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</si>
  <si>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</si>
  <si>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</si>
  <si>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</si>
  <si>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</si>
  <si>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</si>
  <si>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</si>
  <si>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</si>
  <si>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</si>
  <si>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</si>
  <si>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</si>
  <si>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</si>
  <si>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</si>
  <si>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</si>
  <si>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</si>
  <si>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</si>
  <si>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</si>
  <si>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</si>
  <si>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</si>
  <si>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</si>
  <si>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</si>
  <si>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</si>
  <si>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</si>
  <si>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</si>
  <si>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</si>
  <si>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</si>
  <si>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</si>
  <si>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</si>
  <si>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</si>
  <si>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</si>
  <si>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</si>
  <si>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</si>
  <si>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</si>
  <si>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4"/>
  </si>
  <si>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</si>
  <si>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</si>
  <si>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</si>
  <si>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</si>
  <si>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</si>
  <si>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</si>
  <si>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</si>
  <si>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</si>
  <si>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</si>
  <si>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</si>
  <si>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</si>
  <si>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</si>
  <si>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</si>
  <si>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</si>
  <si>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</si>
  <si>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</si>
  <si>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</si>
  <si>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</si>
  <si>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</si>
  <si>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</si>
  <si>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</si>
  <si>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</si>
  <si>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</si>
  <si>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</si>
  <si>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</si>
  <si>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</si>
  <si>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</si>
  <si>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</si>
  <si>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</si>
  <si>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</si>
  <si>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</si>
  <si>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</si>
  <si>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</si>
  <si>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</si>
  <si>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</si>
  <si>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4"/>
  </si>
  <si>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</si>
  <si>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</si>
  <si>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</si>
  <si>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</si>
  <si>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</si>
  <si>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</si>
  <si>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</si>
  <si>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</si>
  <si>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</si>
  <si>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</si>
  <si>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</si>
  <si>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</si>
  <si>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</si>
  <si>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</si>
  <si>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4"/>
  </si>
  <si>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</si>
  <si>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</si>
  <si>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</si>
  <si>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</si>
  <si>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</si>
  <si>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</si>
  <si>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</si>
  <si>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</si>
  <si>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</si>
  <si>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</si>
  <si>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</si>
  <si>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</si>
  <si>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</si>
  <si>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</si>
  <si>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</si>
  <si>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</si>
  <si>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</si>
  <si>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</si>
  <si>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</si>
  <si>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</si>
  <si>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</si>
  <si>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</si>
  <si>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</si>
  <si>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</si>
  <si>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</si>
  <si>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</si>
  <si>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</si>
  <si>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</si>
  <si>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</si>
  <si>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</si>
  <si>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</si>
  <si>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</si>
  <si>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</si>
  <si>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</si>
  <si>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</si>
  <si>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</si>
  <si>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</si>
  <si>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</si>
  <si>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</si>
  <si>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</si>
  <si>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</si>
  <si>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</si>
  <si>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</si>
  <si>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</si>
  <si>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</si>
  <si>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</si>
  <si>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</si>
  <si>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</si>
  <si>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</si>
  <si>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</si>
  <si>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</si>
  <si>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</si>
  <si>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</si>
  <si>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</si>
  <si>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</si>
  <si>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</si>
  <si>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</si>
  <si>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</si>
  <si>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</si>
  <si>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</si>
  <si>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</si>
  <si>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</si>
  <si>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</si>
  <si>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</si>
  <si>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</si>
  <si>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</si>
  <si>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</si>
  <si>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</si>
  <si>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</si>
  <si>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</si>
  <si>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</si>
  <si>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4"/>
  </si>
  <si>
    <t>ﾐｴｹﾝ</t>
    <phoneticPr fontId="4"/>
  </si>
  <si>
    <t>240001</t>
    <phoneticPr fontId="4"/>
  </si>
  <si>
    <t>三重県</t>
  </si>
  <si>
    <t>津市</t>
  </si>
  <si>
    <t>ﾐｴｹﾝ</t>
  </si>
  <si>
    <t>ﾂｼ</t>
  </si>
  <si>
    <t>242012</t>
  </si>
  <si>
    <t>四日市市</t>
  </si>
  <si>
    <t>ﾖｯｶｲﾁｼ</t>
    <phoneticPr fontId="4"/>
  </si>
  <si>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</si>
  <si>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</si>
  <si>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</si>
  <si>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</si>
  <si>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</si>
  <si>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</si>
  <si>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</si>
  <si>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</si>
  <si>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</si>
  <si>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</si>
  <si>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</si>
  <si>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</si>
  <si>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</si>
  <si>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</si>
  <si>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</si>
  <si>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</si>
  <si>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</si>
  <si>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</si>
  <si>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</si>
  <si>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</si>
  <si>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</si>
  <si>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</si>
  <si>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</si>
  <si>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</si>
  <si>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</si>
  <si>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</si>
  <si>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</si>
  <si>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</si>
  <si>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</si>
  <si>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</si>
  <si>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</si>
  <si>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</si>
  <si>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</si>
  <si>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</si>
  <si>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</si>
  <si>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</si>
  <si>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</si>
  <si>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</si>
  <si>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</si>
  <si>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</si>
  <si>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</si>
  <si>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</si>
  <si>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</si>
  <si>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</si>
  <si>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</si>
  <si>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</si>
  <si>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</si>
  <si>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</si>
  <si>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</si>
  <si>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</si>
  <si>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</si>
  <si>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</si>
  <si>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</si>
  <si>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</si>
  <si>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</si>
  <si>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</si>
  <si>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</si>
  <si>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</si>
  <si>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</si>
  <si>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</si>
  <si>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</si>
  <si>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</si>
  <si>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</si>
  <si>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</si>
  <si>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</si>
  <si>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</si>
  <si>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</si>
  <si>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</si>
  <si>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</si>
  <si>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</si>
  <si>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</si>
  <si>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</si>
  <si>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</si>
  <si>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</si>
  <si>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</si>
  <si>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</si>
  <si>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</si>
  <si>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</si>
  <si>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4"/>
  </si>
  <si>
    <t>ｼｶﾞｹﾝ</t>
    <phoneticPr fontId="4"/>
  </si>
  <si>
    <t>250007</t>
    <phoneticPr fontId="4"/>
  </si>
  <si>
    <t>滋賀県</t>
  </si>
  <si>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</si>
  <si>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</si>
  <si>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</si>
  <si>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</si>
  <si>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</si>
  <si>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</si>
  <si>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</si>
  <si>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</si>
  <si>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</si>
  <si>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</si>
  <si>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</si>
  <si>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</si>
  <si>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</si>
  <si>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</si>
  <si>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</si>
  <si>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</si>
  <si>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</si>
  <si>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</si>
  <si>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</si>
  <si>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</si>
  <si>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4"/>
  </si>
  <si>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</si>
  <si>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</si>
  <si>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</si>
  <si>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</si>
  <si>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</si>
  <si>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</si>
  <si>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</si>
  <si>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</si>
  <si>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</si>
  <si>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</si>
  <si>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</si>
  <si>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</si>
  <si>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</si>
  <si>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</si>
  <si>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</si>
  <si>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</si>
  <si>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</si>
  <si>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</si>
  <si>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</si>
  <si>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</si>
  <si>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</si>
  <si>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</si>
  <si>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</si>
  <si>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</si>
  <si>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</si>
  <si>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</si>
  <si>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</si>
  <si>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</si>
  <si>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</si>
  <si>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</si>
  <si>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</si>
  <si>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</si>
  <si>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</si>
  <si>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</si>
  <si>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</si>
  <si>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</si>
  <si>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</si>
  <si>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4"/>
  </si>
  <si>
    <t>ｷｮｳﾄﾌ</t>
    <phoneticPr fontId="4"/>
  </si>
  <si>
    <t>260002</t>
    <phoneticPr fontId="4"/>
  </si>
  <si>
    <t>京都府</t>
  </si>
  <si>
    <t>京都市</t>
  </si>
  <si>
    <t>ｷｮｳﾄﾌ</t>
  </si>
  <si>
    <t>ｷｮｳﾄｼ</t>
    <phoneticPr fontId="4"/>
  </si>
  <si>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</si>
  <si>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</si>
  <si>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</si>
  <si>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</si>
  <si>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</si>
  <si>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</si>
  <si>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</si>
  <si>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</si>
  <si>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</si>
  <si>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</si>
  <si>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</si>
  <si>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</si>
  <si>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</si>
  <si>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</si>
  <si>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</si>
  <si>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</si>
  <si>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</si>
  <si>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</si>
  <si>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</si>
  <si>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</si>
  <si>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4"/>
  </si>
  <si>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</si>
  <si>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</si>
  <si>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</si>
  <si>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</si>
  <si>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</si>
  <si>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</si>
  <si>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</si>
  <si>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</si>
  <si>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</si>
  <si>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</si>
  <si>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</si>
  <si>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</si>
  <si>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</si>
  <si>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</si>
  <si>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</si>
  <si>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</si>
  <si>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</si>
  <si>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</si>
  <si>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</si>
  <si>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</si>
  <si>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4"/>
  </si>
  <si>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</si>
  <si>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</si>
  <si>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</si>
  <si>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</si>
  <si>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</si>
  <si>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</si>
  <si>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</si>
  <si>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</si>
  <si>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</si>
  <si>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</si>
  <si>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</si>
  <si>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</si>
  <si>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</si>
  <si>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</si>
  <si>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</si>
  <si>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</si>
  <si>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</si>
  <si>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</si>
  <si>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</si>
  <si>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</si>
  <si>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</si>
  <si>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</si>
  <si>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</si>
  <si>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</si>
  <si>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</si>
  <si>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</si>
  <si>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</si>
  <si>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</si>
  <si>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</si>
  <si>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</si>
  <si>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</si>
  <si>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</si>
  <si>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</si>
  <si>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</si>
  <si>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4"/>
  </si>
  <si>
    <t>ｵｵｻｶﾌ</t>
    <phoneticPr fontId="4"/>
  </si>
  <si>
    <t>270008</t>
    <phoneticPr fontId="4"/>
  </si>
  <si>
    <t>大阪府</t>
  </si>
  <si>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</si>
  <si>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</si>
  <si>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</si>
  <si>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</si>
  <si>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</si>
  <si>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</si>
  <si>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</si>
  <si>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</si>
  <si>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</si>
  <si>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</si>
  <si>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</si>
  <si>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</si>
  <si>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</si>
  <si>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</si>
  <si>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</si>
  <si>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</si>
  <si>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</si>
  <si>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</si>
  <si>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</si>
  <si>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</si>
  <si>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</si>
  <si>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</si>
  <si>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</si>
  <si>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</si>
  <si>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</si>
  <si>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</si>
  <si>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</si>
  <si>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</si>
  <si>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</si>
  <si>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</si>
  <si>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</si>
  <si>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</si>
  <si>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</si>
  <si>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</si>
  <si>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</si>
  <si>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</si>
  <si>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</si>
  <si>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</si>
  <si>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</si>
  <si>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</si>
  <si>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</si>
  <si>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</si>
  <si>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</si>
  <si>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</si>
  <si>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</si>
  <si>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</si>
  <si>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</si>
  <si>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</si>
  <si>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</si>
  <si>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</si>
  <si>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</si>
  <si>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</si>
  <si>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</si>
  <si>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</si>
  <si>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</si>
  <si>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</si>
  <si>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</si>
  <si>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</si>
  <si>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</si>
  <si>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</si>
  <si>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</si>
  <si>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</si>
  <si>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</si>
  <si>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</si>
  <si>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</si>
  <si>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</si>
  <si>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</si>
  <si>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</si>
  <si>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</si>
  <si>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</si>
  <si>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</si>
  <si>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</si>
  <si>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</si>
  <si>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4"/>
  </si>
  <si>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</si>
  <si>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</si>
  <si>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</si>
  <si>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</si>
  <si>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</si>
  <si>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</si>
  <si>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</si>
  <si>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</si>
  <si>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</si>
  <si>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</si>
  <si>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</si>
  <si>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</si>
  <si>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</si>
  <si>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</si>
  <si>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</si>
  <si>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</si>
  <si>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</si>
  <si>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</si>
  <si>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</si>
  <si>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</si>
  <si>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</si>
  <si>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</si>
  <si>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</si>
  <si>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</si>
  <si>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</si>
  <si>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</si>
  <si>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</si>
  <si>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</si>
  <si>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</si>
  <si>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</si>
  <si>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</si>
  <si>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</si>
  <si>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</si>
  <si>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</si>
  <si>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</si>
  <si>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</si>
  <si>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</si>
  <si>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</si>
  <si>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</si>
  <si>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</si>
  <si>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</si>
  <si>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</si>
  <si>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</si>
  <si>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</si>
  <si>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</si>
  <si>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</si>
  <si>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</si>
  <si>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</si>
  <si>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</si>
  <si>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</si>
  <si>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</si>
  <si>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</si>
  <si>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</si>
  <si>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</si>
  <si>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</si>
  <si>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4"/>
  </si>
  <si>
    <t>ﾋｮｳｺﾞｹﾝ</t>
    <phoneticPr fontId="4"/>
  </si>
  <si>
    <t>280003</t>
    <phoneticPr fontId="4"/>
  </si>
  <si>
    <t>兵庫県</t>
  </si>
  <si>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</si>
  <si>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</si>
  <si>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</si>
  <si>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</si>
  <si>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</si>
  <si>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</si>
  <si>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</si>
  <si>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</si>
  <si>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</si>
  <si>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</si>
  <si>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</si>
  <si>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</si>
  <si>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</si>
  <si>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</si>
  <si>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</si>
  <si>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</si>
  <si>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</si>
  <si>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</si>
  <si>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</si>
  <si>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</si>
  <si>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</si>
  <si>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</si>
  <si>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</si>
  <si>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</si>
  <si>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</si>
  <si>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</si>
  <si>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</si>
  <si>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</si>
  <si>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</si>
  <si>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</si>
  <si>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</si>
  <si>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</si>
  <si>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</si>
  <si>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</si>
  <si>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</si>
  <si>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</si>
  <si>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</si>
  <si>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</si>
  <si>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</si>
  <si>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</si>
  <si>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</si>
  <si>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</si>
  <si>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</si>
  <si>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</si>
  <si>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</si>
  <si>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</si>
  <si>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</si>
  <si>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</si>
  <si>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</si>
  <si>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</si>
  <si>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</si>
  <si>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</si>
  <si>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</si>
  <si>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</si>
  <si>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</si>
  <si>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</si>
  <si>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</si>
  <si>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</si>
  <si>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</si>
  <si>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</si>
  <si>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</si>
  <si>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</si>
  <si>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</si>
  <si>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</si>
  <si>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</si>
  <si>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</si>
  <si>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</si>
  <si>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</si>
  <si>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</si>
  <si>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</si>
  <si>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</si>
  <si>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</si>
  <si>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</si>
  <si>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</si>
  <si>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</si>
  <si>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</si>
  <si>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</si>
  <si>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</si>
  <si>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</si>
  <si>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</si>
  <si>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</si>
  <si>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</si>
  <si>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</si>
  <si>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</si>
  <si>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</si>
  <si>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</si>
  <si>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</si>
  <si>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</si>
  <si>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</si>
  <si>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</si>
  <si>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</si>
  <si>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</si>
  <si>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</si>
  <si>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</si>
  <si>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</si>
  <si>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</si>
  <si>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</si>
  <si>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</si>
  <si>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</si>
  <si>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</si>
  <si>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</si>
  <si>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</si>
  <si>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</si>
  <si>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</si>
  <si>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</si>
  <si>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</si>
  <si>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</si>
  <si>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</si>
  <si>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</si>
  <si>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</si>
  <si>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</si>
  <si>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</si>
  <si>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</si>
  <si>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</si>
  <si>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</si>
  <si>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</si>
  <si>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</si>
  <si>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</si>
  <si>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</si>
  <si>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</si>
  <si>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</si>
  <si>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4"/>
  </si>
  <si>
    <t>ﾅﾗｹﾝ</t>
    <phoneticPr fontId="4"/>
  </si>
  <si>
    <t>290009</t>
    <phoneticPr fontId="4"/>
  </si>
  <si>
    <t>奈良県</t>
  </si>
  <si>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</si>
  <si>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</si>
  <si>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</si>
  <si>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</si>
  <si>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</si>
  <si>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</si>
  <si>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</si>
  <si>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</si>
  <si>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</si>
  <si>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</si>
  <si>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</si>
  <si>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</si>
  <si>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</si>
  <si>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</si>
  <si>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</si>
  <si>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</si>
  <si>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</si>
  <si>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</si>
  <si>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</si>
  <si>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</si>
  <si>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4"/>
  </si>
  <si>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</si>
  <si>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</si>
  <si>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</si>
  <si>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</si>
  <si>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</si>
  <si>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</si>
  <si>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</si>
  <si>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</si>
  <si>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</si>
  <si>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</si>
  <si>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</si>
  <si>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</si>
  <si>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</si>
  <si>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</si>
  <si>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</si>
  <si>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</si>
  <si>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</si>
  <si>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</si>
  <si>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</si>
  <si>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</si>
  <si>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</si>
  <si>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</si>
  <si>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</si>
  <si>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</si>
  <si>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</si>
  <si>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</si>
  <si>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</si>
  <si>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</si>
  <si>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</si>
  <si>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</si>
  <si>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</si>
  <si>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</si>
  <si>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</si>
  <si>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</si>
  <si>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</si>
  <si>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</si>
  <si>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</si>
  <si>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</si>
  <si>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</si>
  <si>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</si>
  <si>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</si>
  <si>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</si>
  <si>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</si>
  <si>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</si>
  <si>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</si>
  <si>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</si>
  <si>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</si>
  <si>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</si>
  <si>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</si>
  <si>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</si>
  <si>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</si>
  <si>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</si>
  <si>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</si>
  <si>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</si>
  <si>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</si>
  <si>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</si>
  <si>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</si>
  <si>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</si>
  <si>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</si>
  <si>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</si>
  <si>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</si>
  <si>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</si>
  <si>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</si>
  <si>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</si>
  <si>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</si>
  <si>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</si>
  <si>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</si>
  <si>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</si>
  <si>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</si>
  <si>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</si>
  <si>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</si>
  <si>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</si>
  <si>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</si>
  <si>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</si>
  <si>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</si>
  <si>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</si>
  <si>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</si>
  <si>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</si>
  <si>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</si>
  <si>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</si>
  <si>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</si>
  <si>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</si>
  <si>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</si>
  <si>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</si>
  <si>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</si>
  <si>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</si>
  <si>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</si>
  <si>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</si>
  <si>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</si>
  <si>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</si>
  <si>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</si>
  <si>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</si>
  <si>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</si>
  <si>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</si>
  <si>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4"/>
  </si>
  <si>
    <t>ﾜｶﾔﾏｹﾝ</t>
    <phoneticPr fontId="4"/>
  </si>
  <si>
    <t>300004</t>
    <phoneticPr fontId="4"/>
  </si>
  <si>
    <t>和歌山県</t>
  </si>
  <si>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</si>
  <si>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</si>
  <si>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</si>
  <si>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</si>
  <si>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</si>
  <si>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</si>
  <si>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</si>
  <si>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</si>
  <si>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</si>
  <si>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</si>
  <si>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</si>
  <si>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</si>
  <si>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</si>
  <si>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</si>
  <si>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</si>
  <si>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</si>
  <si>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</si>
  <si>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</si>
  <si>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</si>
  <si>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</si>
  <si>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</si>
  <si>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</si>
  <si>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</si>
  <si>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</si>
  <si>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</si>
  <si>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</si>
  <si>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</si>
  <si>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</si>
  <si>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</si>
  <si>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</si>
  <si>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</si>
  <si>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</si>
  <si>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</si>
  <si>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</si>
  <si>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</si>
  <si>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</si>
  <si>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</si>
  <si>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</si>
  <si>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</si>
  <si>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</si>
  <si>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</si>
  <si>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</si>
  <si>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</si>
  <si>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</si>
  <si>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</si>
  <si>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</si>
  <si>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</si>
  <si>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</si>
  <si>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</si>
  <si>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</si>
  <si>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</si>
  <si>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</si>
  <si>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</si>
  <si>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</si>
  <si>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</si>
  <si>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</si>
  <si>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</si>
  <si>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</si>
  <si>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</si>
  <si>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</si>
  <si>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</si>
  <si>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</si>
  <si>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</si>
  <si>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</si>
  <si>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</si>
  <si>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</si>
  <si>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</si>
  <si>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</si>
  <si>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</si>
  <si>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</si>
  <si>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</si>
  <si>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</si>
  <si>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</si>
  <si>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</si>
  <si>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</si>
  <si>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</si>
  <si>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</si>
  <si>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</si>
  <si>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</si>
  <si>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</si>
  <si>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</si>
  <si>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</si>
  <si>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</si>
  <si>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</si>
  <si>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</si>
  <si>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</si>
  <si>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4"/>
  </si>
  <si>
    <t>ﾄｯﾄﾘｹﾝ</t>
    <phoneticPr fontId="4"/>
  </si>
  <si>
    <t>310000</t>
    <phoneticPr fontId="4"/>
  </si>
  <si>
    <t>鳥取県</t>
  </si>
  <si>
    <t>鳥取市</t>
  </si>
  <si>
    <t>ﾄｯﾄﾘｹﾝ</t>
  </si>
  <si>
    <t>ﾄｯﾄﾘｼ</t>
    <phoneticPr fontId="4"/>
  </si>
  <si>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</si>
  <si>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</si>
  <si>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</si>
  <si>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</si>
  <si>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</si>
  <si>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</si>
  <si>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</si>
  <si>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</si>
  <si>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</si>
  <si>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</si>
  <si>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</si>
  <si>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</si>
  <si>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</si>
  <si>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</si>
  <si>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</si>
  <si>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</si>
  <si>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4"/>
  </si>
  <si>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</si>
  <si>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</si>
  <si>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</si>
  <si>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</si>
  <si>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</si>
  <si>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</si>
  <si>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</si>
  <si>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</si>
  <si>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</si>
  <si>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</si>
  <si>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</si>
  <si>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</si>
  <si>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</si>
  <si>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</si>
  <si>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</si>
  <si>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</si>
  <si>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</si>
  <si>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</si>
  <si>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</si>
  <si>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</si>
  <si>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</si>
  <si>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</si>
  <si>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</si>
  <si>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</si>
  <si>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</si>
  <si>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</si>
  <si>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</si>
  <si>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</si>
  <si>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</si>
  <si>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</si>
  <si>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</si>
  <si>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</si>
  <si>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</si>
  <si>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4"/>
  </si>
  <si>
    <t>ｼﾏﾈｹﾝ</t>
    <phoneticPr fontId="4"/>
  </si>
  <si>
    <t>320005</t>
    <phoneticPr fontId="4"/>
  </si>
  <si>
    <t>島根県</t>
  </si>
  <si>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</si>
  <si>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</si>
  <si>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</si>
  <si>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</si>
  <si>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</si>
  <si>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</si>
  <si>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</si>
  <si>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</si>
  <si>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</si>
  <si>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</si>
  <si>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</si>
  <si>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</si>
  <si>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</si>
  <si>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</si>
  <si>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</si>
  <si>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</si>
  <si>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</si>
  <si>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</si>
  <si>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</si>
  <si>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</si>
  <si>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</si>
  <si>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</si>
  <si>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</si>
  <si>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</si>
  <si>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</si>
  <si>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</si>
  <si>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</si>
  <si>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</si>
  <si>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</si>
  <si>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</si>
  <si>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</si>
  <si>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</si>
  <si>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</si>
  <si>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</si>
  <si>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</si>
  <si>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</si>
  <si>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</si>
  <si>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</si>
  <si>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</si>
  <si>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</si>
  <si>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</si>
  <si>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</si>
  <si>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4"/>
  </si>
  <si>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</si>
  <si>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</si>
  <si>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</si>
  <si>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</si>
  <si>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</si>
  <si>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</si>
  <si>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</si>
  <si>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</si>
  <si>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</si>
  <si>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</si>
  <si>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</si>
  <si>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</si>
  <si>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</si>
  <si>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4"/>
  </si>
  <si>
    <t>ｵｶﾔﾏｹﾝ</t>
    <phoneticPr fontId="4"/>
  </si>
  <si>
    <t>330001</t>
    <phoneticPr fontId="4"/>
  </si>
  <si>
    <t>岡山県</t>
  </si>
  <si>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</si>
  <si>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</si>
  <si>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</si>
  <si>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</si>
  <si>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</si>
  <si>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</si>
  <si>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</si>
  <si>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</si>
  <si>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</si>
  <si>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</si>
  <si>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</si>
  <si>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</si>
  <si>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</si>
  <si>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</si>
  <si>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</si>
  <si>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</si>
  <si>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</si>
  <si>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</si>
  <si>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</si>
  <si>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</si>
  <si>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</si>
  <si>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</si>
  <si>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</si>
  <si>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</si>
  <si>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</si>
  <si>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</si>
  <si>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</si>
  <si>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</si>
  <si>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</si>
  <si>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</si>
  <si>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</si>
  <si>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</si>
  <si>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</si>
  <si>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</si>
  <si>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</si>
  <si>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</si>
  <si>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</si>
  <si>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</si>
  <si>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</si>
  <si>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</si>
  <si>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</si>
  <si>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</si>
  <si>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</si>
  <si>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</si>
  <si>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</si>
  <si>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</si>
  <si>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</si>
  <si>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</si>
  <si>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</si>
  <si>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</si>
  <si>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</si>
  <si>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</si>
  <si>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</si>
  <si>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</si>
  <si>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</si>
  <si>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</si>
  <si>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</si>
  <si>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</si>
  <si>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</si>
  <si>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</si>
  <si>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</si>
  <si>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</si>
  <si>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</si>
  <si>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</si>
  <si>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</si>
  <si>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</si>
  <si>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</si>
  <si>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</si>
  <si>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</si>
  <si>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</si>
  <si>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</si>
  <si>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</si>
  <si>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</si>
  <si>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</si>
  <si>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</si>
  <si>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</si>
  <si>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</si>
  <si>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</si>
  <si>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</si>
  <si>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</si>
  <si>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</si>
  <si>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4"/>
  </si>
  <si>
    <t>ﾋﾛｼﾏｹﾝ</t>
    <phoneticPr fontId="4"/>
  </si>
  <si>
    <t>340006</t>
    <phoneticPr fontId="4"/>
  </si>
  <si>
    <t>広島県</t>
  </si>
  <si>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</si>
  <si>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</si>
  <si>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</si>
  <si>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</si>
  <si>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</si>
  <si>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</si>
  <si>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</si>
  <si>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</si>
  <si>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</si>
  <si>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</si>
  <si>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</si>
  <si>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</si>
  <si>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</si>
  <si>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</si>
  <si>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</si>
  <si>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</si>
  <si>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</si>
  <si>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</si>
  <si>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</si>
  <si>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</si>
  <si>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</si>
  <si>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</si>
  <si>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</si>
  <si>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</si>
  <si>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</si>
  <si>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</si>
  <si>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</si>
  <si>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</si>
  <si>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</si>
  <si>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</si>
  <si>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</si>
  <si>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</si>
  <si>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</si>
  <si>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</si>
  <si>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</si>
  <si>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</si>
  <si>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</si>
  <si>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</si>
  <si>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</si>
  <si>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</si>
  <si>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</si>
  <si>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</si>
  <si>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</si>
  <si>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</si>
  <si>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</si>
  <si>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</si>
  <si>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</si>
  <si>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</si>
  <si>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</si>
  <si>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</si>
  <si>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</si>
  <si>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</si>
  <si>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</si>
  <si>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</si>
  <si>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</si>
  <si>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</si>
  <si>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</si>
  <si>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</si>
  <si>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</si>
  <si>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</si>
  <si>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</si>
  <si>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</si>
  <si>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</si>
  <si>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</si>
  <si>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</si>
  <si>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</si>
  <si>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</si>
  <si>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4"/>
  </si>
  <si>
    <t>ﾔﾏｸﾞﾁｹﾝ</t>
    <phoneticPr fontId="4"/>
  </si>
  <si>
    <t>350001</t>
    <phoneticPr fontId="4"/>
  </si>
  <si>
    <t>山口県</t>
  </si>
  <si>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</si>
  <si>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</si>
  <si>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</si>
  <si>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</si>
  <si>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</si>
  <si>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</si>
  <si>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</si>
  <si>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</si>
  <si>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</si>
  <si>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</si>
  <si>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</si>
  <si>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</si>
  <si>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</si>
  <si>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</si>
  <si>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</si>
  <si>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</si>
  <si>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</si>
  <si>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</si>
  <si>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</si>
  <si>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</si>
  <si>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</si>
  <si>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</si>
  <si>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</si>
  <si>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</si>
  <si>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</si>
  <si>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</si>
  <si>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</si>
  <si>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</si>
  <si>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</si>
  <si>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</si>
  <si>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</si>
  <si>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</si>
  <si>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</si>
  <si>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</si>
  <si>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</si>
  <si>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4"/>
  </si>
  <si>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</si>
  <si>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</si>
  <si>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</si>
  <si>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</si>
  <si>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</si>
  <si>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</si>
  <si>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</si>
  <si>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</si>
  <si>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</si>
  <si>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</si>
  <si>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</si>
  <si>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</si>
  <si>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</si>
  <si>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</si>
  <si>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</si>
  <si>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</si>
  <si>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</si>
  <si>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</si>
  <si>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</si>
  <si>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</si>
  <si>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</si>
  <si>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</si>
  <si>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4"/>
  </si>
  <si>
    <t>ﾄｸｼﾏｹﾝ</t>
    <phoneticPr fontId="4"/>
  </si>
  <si>
    <t>360007</t>
    <phoneticPr fontId="4"/>
  </si>
  <si>
    <t>徳島県</t>
  </si>
  <si>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</si>
  <si>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</si>
  <si>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</si>
  <si>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</si>
  <si>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</si>
  <si>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</si>
  <si>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</si>
  <si>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</si>
  <si>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</si>
  <si>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</si>
  <si>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</si>
  <si>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</si>
  <si>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</si>
  <si>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</si>
  <si>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</si>
  <si>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</si>
  <si>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</si>
  <si>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</si>
  <si>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</si>
  <si>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</si>
  <si>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</si>
  <si>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</si>
  <si>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</si>
  <si>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</si>
  <si>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</si>
  <si>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</si>
  <si>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</si>
  <si>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</si>
  <si>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</si>
  <si>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</si>
  <si>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</si>
  <si>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</si>
  <si>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</si>
  <si>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</si>
  <si>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</si>
  <si>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</si>
  <si>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</si>
  <si>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</si>
  <si>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</si>
  <si>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</si>
  <si>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</si>
  <si>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</si>
  <si>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</si>
  <si>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</si>
  <si>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</si>
  <si>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</si>
  <si>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</si>
  <si>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</si>
  <si>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</si>
  <si>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</si>
  <si>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</si>
  <si>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</si>
  <si>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</si>
  <si>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</si>
  <si>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</si>
  <si>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</si>
  <si>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</si>
  <si>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</si>
  <si>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</si>
  <si>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</si>
  <si>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</si>
  <si>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</si>
  <si>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</si>
  <si>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</si>
  <si>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</si>
  <si>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</si>
  <si>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</si>
  <si>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</si>
  <si>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</si>
  <si>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</si>
  <si>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</si>
  <si>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</si>
  <si>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4"/>
  </si>
  <si>
    <t>ｶｶﾞﾜｹﾝ</t>
    <phoneticPr fontId="4"/>
  </si>
  <si>
    <t>370002</t>
    <phoneticPr fontId="4"/>
  </si>
  <si>
    <t>香川県</t>
  </si>
  <si>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</si>
  <si>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</si>
  <si>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</si>
  <si>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</si>
  <si>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</si>
  <si>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</si>
  <si>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</si>
  <si>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</si>
  <si>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</si>
  <si>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</si>
  <si>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</si>
  <si>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</si>
  <si>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</si>
  <si>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</si>
  <si>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</si>
  <si>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</si>
  <si>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</si>
  <si>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</si>
  <si>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</si>
  <si>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</si>
  <si>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</si>
  <si>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</si>
  <si>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</si>
  <si>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</si>
  <si>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</si>
  <si>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</si>
  <si>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</si>
  <si>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</si>
  <si>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</si>
  <si>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</si>
  <si>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</si>
  <si>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</si>
  <si>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</si>
  <si>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</si>
  <si>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</si>
  <si>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</si>
  <si>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</si>
  <si>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</si>
  <si>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</si>
  <si>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</si>
  <si>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</si>
  <si>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</si>
  <si>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</si>
  <si>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</si>
  <si>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</si>
  <si>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</si>
  <si>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</si>
  <si>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</si>
  <si>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</si>
  <si>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</si>
  <si>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</si>
  <si>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</si>
  <si>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4"/>
  </si>
  <si>
    <t>ｴﾋﾒｹﾝ</t>
    <phoneticPr fontId="4"/>
  </si>
  <si>
    <t>380008</t>
    <phoneticPr fontId="4"/>
  </si>
  <si>
    <t>愛媛県</t>
  </si>
  <si>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</si>
  <si>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</si>
  <si>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</si>
  <si>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</si>
  <si>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</si>
  <si>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</si>
  <si>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</si>
  <si>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</si>
  <si>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</si>
  <si>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</si>
  <si>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</si>
  <si>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</si>
  <si>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</si>
  <si>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</si>
  <si>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</si>
  <si>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</si>
  <si>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</si>
  <si>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4"/>
  </si>
  <si>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</si>
  <si>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</si>
  <si>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</si>
  <si>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</si>
  <si>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</si>
  <si>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</si>
  <si>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</si>
  <si>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</si>
  <si>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</si>
  <si>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</si>
  <si>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</si>
  <si>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</si>
  <si>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</si>
  <si>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</si>
  <si>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</si>
  <si>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</si>
  <si>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</si>
  <si>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</si>
  <si>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</si>
  <si>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</si>
  <si>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</si>
  <si>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</si>
  <si>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</si>
  <si>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</si>
  <si>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</si>
  <si>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</si>
  <si>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</si>
  <si>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</si>
  <si>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</si>
  <si>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</si>
  <si>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</si>
  <si>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</si>
  <si>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</si>
  <si>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</si>
  <si>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</si>
  <si>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</si>
  <si>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</si>
  <si>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</si>
  <si>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</si>
  <si>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</si>
  <si>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</si>
  <si>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4"/>
  </si>
  <si>
    <t>ｺｳﾁｹﾝ</t>
    <phoneticPr fontId="4"/>
  </si>
  <si>
    <t>390003</t>
    <phoneticPr fontId="4"/>
  </si>
  <si>
    <t>高知県</t>
  </si>
  <si>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</si>
  <si>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</si>
  <si>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</si>
  <si>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</si>
  <si>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</si>
  <si>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</si>
  <si>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</si>
  <si>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</si>
  <si>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</si>
  <si>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</si>
  <si>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</si>
  <si>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</si>
  <si>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</si>
  <si>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</si>
  <si>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</si>
  <si>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</si>
  <si>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</si>
  <si>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</si>
  <si>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</si>
  <si>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</si>
  <si>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</si>
  <si>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</si>
  <si>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</si>
  <si>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</si>
  <si>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</si>
  <si>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</si>
  <si>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</si>
  <si>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</si>
  <si>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</si>
  <si>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</si>
  <si>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</si>
  <si>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</si>
  <si>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</si>
  <si>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</si>
  <si>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</si>
  <si>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</si>
  <si>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</si>
  <si>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</si>
  <si>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</si>
  <si>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</si>
  <si>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</si>
  <si>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</si>
  <si>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</si>
  <si>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</si>
  <si>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</si>
  <si>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</si>
  <si>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</si>
  <si>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</si>
  <si>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</si>
  <si>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</si>
  <si>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</si>
  <si>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</si>
  <si>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</si>
  <si>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</si>
  <si>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</si>
  <si>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</si>
  <si>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</si>
  <si>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</si>
  <si>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</si>
  <si>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</si>
  <si>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</si>
  <si>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</si>
  <si>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</si>
  <si>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</si>
  <si>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</si>
  <si>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</si>
  <si>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</si>
  <si>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</si>
  <si>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</si>
  <si>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</si>
  <si>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4"/>
  </si>
  <si>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</si>
  <si>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</si>
  <si>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</si>
  <si>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</si>
  <si>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</si>
  <si>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</si>
  <si>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</si>
  <si>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</si>
  <si>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</si>
  <si>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</si>
  <si>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</si>
  <si>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</si>
  <si>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</si>
  <si>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</si>
  <si>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</si>
  <si>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</si>
  <si>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</si>
  <si>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</si>
  <si>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</si>
  <si>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</si>
  <si>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</si>
  <si>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</si>
  <si>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</si>
  <si>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</si>
  <si>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</si>
  <si>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</si>
  <si>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</si>
  <si>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</si>
  <si>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</si>
  <si>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</si>
  <si>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</si>
  <si>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4"/>
  </si>
  <si>
    <t>ﾌｸｵｶｹﾝ</t>
    <phoneticPr fontId="4"/>
  </si>
  <si>
    <t>400009</t>
    <phoneticPr fontId="4"/>
  </si>
  <si>
    <t>福岡県</t>
  </si>
  <si>
    <t>北九州市</t>
  </si>
  <si>
    <t>ﾌｸｵｶｹﾝ</t>
  </si>
  <si>
    <t>ｷﾀｷｭｳｼｭｳｼ</t>
    <phoneticPr fontId="4"/>
  </si>
  <si>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</si>
  <si>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</si>
  <si>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</si>
  <si>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</si>
  <si>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</si>
  <si>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</si>
  <si>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</si>
  <si>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</si>
  <si>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</si>
  <si>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</si>
  <si>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</si>
  <si>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</si>
  <si>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</si>
  <si>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</si>
  <si>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</si>
  <si>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</si>
  <si>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</si>
  <si>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</si>
  <si>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</si>
  <si>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</si>
  <si>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</si>
  <si>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</si>
  <si>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</si>
  <si>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</si>
  <si>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</si>
  <si>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</si>
  <si>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</si>
  <si>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</si>
  <si>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</si>
  <si>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</si>
  <si>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</si>
  <si>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</si>
  <si>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</si>
  <si>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</si>
  <si>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</si>
  <si>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</si>
  <si>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</si>
  <si>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</si>
  <si>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</si>
  <si>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</si>
  <si>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</si>
  <si>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</si>
  <si>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</si>
  <si>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</si>
  <si>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</si>
  <si>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</si>
  <si>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</si>
  <si>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</si>
  <si>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</si>
  <si>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</si>
  <si>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</si>
  <si>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</si>
  <si>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</si>
  <si>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</si>
  <si>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</si>
  <si>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</si>
  <si>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</si>
  <si>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</si>
  <si>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</si>
  <si>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</si>
  <si>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</si>
  <si>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</si>
  <si>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</si>
  <si>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</si>
  <si>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</si>
  <si>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</si>
  <si>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</si>
  <si>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</si>
  <si>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</si>
  <si>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</si>
  <si>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</si>
  <si>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</si>
  <si>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</si>
  <si>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</si>
  <si>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</si>
  <si>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</si>
  <si>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</si>
  <si>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</si>
  <si>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</si>
  <si>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</si>
  <si>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</si>
  <si>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4"/>
  </si>
  <si>
    <t>那珂川市</t>
    <rPh sb="0" eb="3">
      <t>ナカガワ</t>
    </rPh>
    <rPh sb="3" eb="4">
      <t>シ</t>
    </rPh>
    <phoneticPr fontId="4"/>
  </si>
  <si>
    <t>ﾅｶｶﾞﾜｼ</t>
    <phoneticPr fontId="4"/>
  </si>
  <si>
    <t>402311</t>
    <phoneticPr fontId="4"/>
  </si>
  <si>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</si>
  <si>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</si>
  <si>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</si>
  <si>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</si>
  <si>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</si>
  <si>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</si>
  <si>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</si>
  <si>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</si>
  <si>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</si>
  <si>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</si>
  <si>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</si>
  <si>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</si>
  <si>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</si>
  <si>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</si>
  <si>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</si>
  <si>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</si>
  <si>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</si>
  <si>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</si>
  <si>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</si>
  <si>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</si>
  <si>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</si>
  <si>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</si>
  <si>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</si>
  <si>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</si>
  <si>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</si>
  <si>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</si>
  <si>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</si>
  <si>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</si>
  <si>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</si>
  <si>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</si>
  <si>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</si>
  <si>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</si>
  <si>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</si>
  <si>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</si>
  <si>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</si>
  <si>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</si>
  <si>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</si>
  <si>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</si>
  <si>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</si>
  <si>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</si>
  <si>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</si>
  <si>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</si>
  <si>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</si>
  <si>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</si>
  <si>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</si>
  <si>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</si>
  <si>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</si>
  <si>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</si>
  <si>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</si>
  <si>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</si>
  <si>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</si>
  <si>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</si>
  <si>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</si>
  <si>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</si>
  <si>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</si>
  <si>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</si>
  <si>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</si>
  <si>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</si>
  <si>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</si>
  <si>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</si>
  <si>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</si>
  <si>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</si>
  <si>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</si>
  <si>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</si>
  <si>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</si>
  <si>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</si>
  <si>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</si>
  <si>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</si>
  <si>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</si>
  <si>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</si>
  <si>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</si>
  <si>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</si>
  <si>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</si>
  <si>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</si>
  <si>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</si>
  <si>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</si>
  <si>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</si>
  <si>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</si>
  <si>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</si>
  <si>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</si>
  <si>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</si>
  <si>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</si>
  <si>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</si>
  <si>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</si>
  <si>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</si>
  <si>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</si>
  <si>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</si>
  <si>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</si>
  <si>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</si>
  <si>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</si>
  <si>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4"/>
  </si>
  <si>
    <t>ｻｶﾞｹﾝ</t>
    <phoneticPr fontId="4"/>
  </si>
  <si>
    <t>410004</t>
    <phoneticPr fontId="4"/>
  </si>
  <si>
    <t>佐賀県</t>
  </si>
  <si>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</si>
  <si>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</si>
  <si>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</si>
  <si>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</si>
  <si>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</si>
  <si>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</si>
  <si>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</si>
  <si>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</si>
  <si>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</si>
  <si>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</si>
  <si>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</si>
  <si>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</si>
  <si>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</si>
  <si>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</si>
  <si>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</si>
  <si>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</si>
  <si>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</si>
  <si>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</si>
  <si>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</si>
  <si>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</si>
  <si>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</si>
  <si>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</si>
  <si>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</si>
  <si>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</si>
  <si>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</si>
  <si>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</si>
  <si>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</si>
  <si>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</si>
  <si>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</si>
  <si>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</si>
  <si>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</si>
  <si>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</si>
  <si>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</si>
  <si>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</si>
  <si>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</si>
  <si>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</si>
  <si>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</si>
  <si>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</si>
  <si>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</si>
  <si>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</si>
  <si>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</si>
  <si>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</si>
  <si>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</si>
  <si>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</si>
  <si>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</si>
  <si>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</si>
  <si>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</si>
  <si>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</si>
  <si>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</si>
  <si>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</si>
  <si>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</si>
  <si>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</si>
  <si>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</si>
  <si>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</si>
  <si>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</si>
  <si>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</si>
  <si>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</si>
  <si>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</si>
  <si>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</si>
  <si>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</si>
  <si>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4"/>
  </si>
  <si>
    <t>ﾅｶﾞｻｷｹﾝ</t>
    <phoneticPr fontId="4"/>
  </si>
  <si>
    <t>420000</t>
    <phoneticPr fontId="4"/>
  </si>
  <si>
    <t>長崎県</t>
  </si>
  <si>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</si>
  <si>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</si>
  <si>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</si>
  <si>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</si>
  <si>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</si>
  <si>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</si>
  <si>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</si>
  <si>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</si>
  <si>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</si>
  <si>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</si>
  <si>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</si>
  <si>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</si>
  <si>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</si>
  <si>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</si>
  <si>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</si>
  <si>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</si>
  <si>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</si>
  <si>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</si>
  <si>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</si>
  <si>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</si>
  <si>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</si>
  <si>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</si>
  <si>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</si>
  <si>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</si>
  <si>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</si>
  <si>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</si>
  <si>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</si>
  <si>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</si>
  <si>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</si>
  <si>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</si>
  <si>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</si>
  <si>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</si>
  <si>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</si>
  <si>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</si>
  <si>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</si>
  <si>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</si>
  <si>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</si>
  <si>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</si>
  <si>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</si>
  <si>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</si>
  <si>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</si>
  <si>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</si>
  <si>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</si>
  <si>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</si>
  <si>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</si>
  <si>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</si>
  <si>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</si>
  <si>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</si>
  <si>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</si>
  <si>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</si>
  <si>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</si>
  <si>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</si>
  <si>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</si>
  <si>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</si>
  <si>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</si>
  <si>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</si>
  <si>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</si>
  <si>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</si>
  <si>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</si>
  <si>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</si>
  <si>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</si>
  <si>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</si>
  <si>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</si>
  <si>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4"/>
  </si>
  <si>
    <t>ｸﾏﾓﾄｹﾝ</t>
    <phoneticPr fontId="4"/>
  </si>
  <si>
    <t>430005</t>
    <phoneticPr fontId="4"/>
  </si>
  <si>
    <t>熊本県</t>
  </si>
  <si>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</si>
  <si>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</si>
  <si>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</si>
  <si>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</si>
  <si>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</si>
  <si>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</si>
  <si>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</si>
  <si>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</si>
  <si>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</si>
  <si>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</si>
  <si>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</si>
  <si>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</si>
  <si>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</si>
  <si>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</si>
  <si>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</si>
  <si>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</si>
  <si>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</si>
  <si>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</si>
  <si>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</si>
  <si>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</si>
  <si>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</si>
  <si>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</si>
  <si>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</si>
  <si>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</si>
  <si>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</si>
  <si>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</si>
  <si>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</si>
  <si>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</si>
  <si>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</si>
  <si>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</si>
  <si>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</si>
  <si>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</si>
  <si>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</si>
  <si>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</si>
  <si>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</si>
  <si>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</si>
  <si>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</si>
  <si>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</si>
  <si>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</si>
  <si>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</si>
  <si>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</si>
  <si>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</si>
  <si>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</si>
  <si>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</si>
  <si>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</si>
  <si>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4"/>
  </si>
  <si>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</si>
  <si>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</si>
  <si>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</si>
  <si>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</si>
  <si>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</si>
  <si>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</si>
  <si>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</si>
  <si>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</si>
  <si>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</si>
  <si>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</si>
  <si>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</si>
  <si>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</si>
  <si>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</si>
  <si>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</si>
  <si>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</si>
  <si>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</si>
  <si>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</si>
  <si>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</si>
  <si>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</si>
  <si>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</si>
  <si>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</si>
  <si>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</si>
  <si>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</si>
  <si>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</si>
  <si>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</si>
  <si>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</si>
  <si>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</si>
  <si>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</si>
  <si>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</si>
  <si>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</si>
  <si>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</si>
  <si>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</si>
  <si>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</si>
  <si>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</si>
  <si>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</si>
  <si>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</si>
  <si>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</si>
  <si>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</si>
  <si>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</si>
  <si>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</si>
  <si>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</si>
  <si>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</si>
  <si>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</si>
  <si>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</si>
  <si>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</si>
  <si>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</si>
  <si>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</si>
  <si>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</si>
  <si>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</si>
  <si>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</si>
  <si>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</si>
  <si>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</si>
  <si>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</si>
  <si>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</si>
  <si>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</si>
  <si>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</si>
  <si>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</si>
  <si>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</si>
  <si>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</si>
  <si>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</si>
  <si>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</si>
  <si>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</si>
  <si>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</si>
  <si>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</si>
  <si>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</si>
  <si>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</si>
  <si>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</si>
  <si>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</si>
  <si>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</si>
  <si>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</si>
  <si>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</si>
  <si>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</si>
  <si>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</si>
  <si>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</si>
  <si>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</si>
  <si>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</si>
  <si>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</si>
  <si>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</si>
  <si>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</si>
  <si>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</si>
  <si>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</si>
  <si>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</si>
  <si>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</si>
  <si>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</si>
  <si>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4"/>
  </si>
  <si>
    <t>ｵｵｲﾀｹﾝ</t>
    <phoneticPr fontId="4"/>
  </si>
  <si>
    <t>440001</t>
    <phoneticPr fontId="4"/>
  </si>
  <si>
    <t>大分県</t>
  </si>
  <si>
    <t>大分市</t>
  </si>
  <si>
    <t>ｵｵｲﾀｹﾝ</t>
  </si>
  <si>
    <t>ｵｵｲﾀｼ</t>
  </si>
  <si>
    <t>442011</t>
  </si>
  <si>
    <t>別府市</t>
  </si>
  <si>
    <t>ﾍﾞｯﾌﾟｼ</t>
    <phoneticPr fontId="4"/>
  </si>
  <si>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</si>
  <si>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</si>
  <si>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</si>
  <si>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</si>
  <si>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</si>
  <si>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</si>
  <si>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</si>
  <si>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</si>
  <si>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</si>
  <si>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</si>
  <si>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</si>
  <si>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</si>
  <si>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</si>
  <si>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</si>
  <si>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</si>
  <si>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</si>
  <si>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</si>
  <si>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</si>
  <si>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</si>
  <si>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</si>
  <si>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</si>
  <si>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</si>
  <si>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</si>
  <si>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</si>
  <si>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</si>
  <si>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</si>
  <si>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</si>
  <si>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</si>
  <si>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</si>
  <si>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</si>
  <si>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</si>
  <si>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</si>
  <si>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</si>
  <si>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</si>
  <si>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</si>
  <si>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</si>
  <si>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</si>
  <si>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</si>
  <si>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</si>
  <si>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</si>
  <si>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</si>
  <si>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</si>
  <si>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</si>
  <si>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</si>
  <si>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</si>
  <si>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</si>
  <si>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</si>
  <si>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</si>
  <si>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</si>
  <si>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4"/>
  </si>
  <si>
    <t>ﾐﾔｻﾞｷｹﾝ</t>
    <phoneticPr fontId="4"/>
  </si>
  <si>
    <t>450006</t>
    <phoneticPr fontId="4"/>
  </si>
  <si>
    <t>宮崎県</t>
  </si>
  <si>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</si>
  <si>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</si>
  <si>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</si>
  <si>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</si>
  <si>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</si>
  <si>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</si>
  <si>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</si>
  <si>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</si>
  <si>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</si>
  <si>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</si>
  <si>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</si>
  <si>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</si>
  <si>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</si>
  <si>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</si>
  <si>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</si>
  <si>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</si>
  <si>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</si>
  <si>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</si>
  <si>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</si>
  <si>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</si>
  <si>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</si>
  <si>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</si>
  <si>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</si>
  <si>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</si>
  <si>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</si>
  <si>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</si>
  <si>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</si>
  <si>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</si>
  <si>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</si>
  <si>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</si>
  <si>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</si>
  <si>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</si>
  <si>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</si>
  <si>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</si>
  <si>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</si>
  <si>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</si>
  <si>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</si>
  <si>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</si>
  <si>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</si>
  <si>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</si>
  <si>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</si>
  <si>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</si>
  <si>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</si>
  <si>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</si>
  <si>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</si>
  <si>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</si>
  <si>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</si>
  <si>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</si>
  <si>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</si>
  <si>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</si>
  <si>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</si>
  <si>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</si>
  <si>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</si>
  <si>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</si>
  <si>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</si>
  <si>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</si>
  <si>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</si>
  <si>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</si>
  <si>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</si>
  <si>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</si>
  <si>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</si>
  <si>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</si>
  <si>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</si>
  <si>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</si>
  <si>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</si>
  <si>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</si>
  <si>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</si>
  <si>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</si>
  <si>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</si>
  <si>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</si>
  <si>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</si>
  <si>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</si>
  <si>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</si>
  <si>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</si>
  <si>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</si>
  <si>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</si>
  <si>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4"/>
  </si>
  <si>
    <t>ｶｺﾞｼﾏｹﾝ</t>
    <phoneticPr fontId="4"/>
  </si>
  <si>
    <t>460001</t>
    <phoneticPr fontId="4"/>
  </si>
  <si>
    <t>鹿児島県</t>
  </si>
  <si>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</si>
  <si>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</si>
  <si>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</si>
  <si>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</si>
  <si>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</si>
  <si>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</si>
  <si>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</si>
  <si>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</si>
  <si>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</si>
  <si>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</si>
  <si>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</si>
  <si>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</si>
  <si>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</si>
  <si>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</si>
  <si>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</si>
  <si>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</si>
  <si>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</si>
  <si>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</si>
  <si>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</si>
  <si>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</si>
  <si>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</si>
  <si>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</si>
  <si>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</si>
  <si>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</si>
  <si>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</si>
  <si>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</si>
  <si>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</si>
  <si>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</si>
  <si>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</si>
  <si>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</si>
  <si>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</si>
  <si>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</si>
  <si>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</si>
  <si>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</si>
  <si>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</si>
  <si>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</si>
  <si>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</si>
  <si>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</si>
  <si>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</si>
  <si>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</si>
  <si>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</si>
  <si>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</si>
  <si>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</si>
  <si>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</si>
  <si>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</si>
  <si>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</si>
  <si>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</si>
  <si>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</si>
  <si>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</si>
  <si>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</si>
  <si>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</si>
  <si>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</si>
  <si>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</si>
  <si>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</si>
  <si>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</si>
  <si>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</si>
  <si>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</si>
  <si>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</si>
  <si>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</si>
  <si>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</si>
  <si>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</si>
  <si>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</si>
  <si>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</si>
  <si>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</si>
  <si>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</si>
  <si>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</si>
  <si>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</si>
  <si>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</si>
  <si>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</si>
  <si>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</si>
  <si>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</si>
  <si>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</si>
  <si>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</si>
  <si>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</si>
  <si>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</si>
  <si>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</si>
  <si>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</si>
  <si>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</si>
  <si>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</si>
  <si>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</si>
  <si>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</si>
  <si>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</si>
  <si>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</si>
  <si>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</si>
  <si>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4"/>
  </si>
  <si>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</si>
  <si>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</si>
  <si>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</si>
  <si>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</si>
  <si>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</si>
  <si>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</si>
  <si>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</si>
  <si>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</si>
  <si>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</si>
  <si>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</si>
  <si>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</si>
  <si>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</si>
  <si>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</si>
  <si>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</si>
  <si>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</si>
  <si>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</si>
  <si>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</si>
  <si>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</si>
  <si>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</si>
  <si>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</si>
  <si>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</si>
  <si>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</si>
  <si>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</si>
  <si>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</si>
  <si>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</si>
  <si>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</si>
  <si>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</si>
  <si>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</si>
  <si>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</si>
  <si>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</si>
  <si>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</si>
  <si>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</si>
  <si>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</si>
  <si>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</si>
  <si>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</si>
  <si>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</si>
  <si>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</si>
  <si>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</si>
  <si>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</si>
  <si>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</si>
  <si>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</si>
  <si>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</si>
  <si>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</si>
  <si>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4"/>
  </si>
  <si>
    <t>ｵｷﾅﾜｹﾝ</t>
    <phoneticPr fontId="4"/>
  </si>
  <si>
    <t>470007</t>
    <phoneticPr fontId="4"/>
  </si>
  <si>
    <t>沖縄県</t>
  </si>
  <si>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</si>
  <si>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</si>
  <si>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</si>
  <si>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</si>
  <si>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</si>
  <si>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</si>
  <si>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</si>
  <si>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</si>
  <si>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</si>
  <si>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</si>
  <si>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</si>
  <si>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</si>
  <si>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</si>
  <si>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</si>
  <si>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</si>
  <si>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</si>
  <si>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</si>
  <si>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</si>
  <si>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</si>
  <si>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</si>
  <si>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</si>
  <si>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</si>
  <si>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</si>
  <si>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</si>
  <si>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</si>
  <si>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</si>
  <si>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</si>
  <si>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</si>
  <si>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</si>
  <si>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</si>
  <si>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</si>
  <si>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</si>
  <si>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</si>
  <si>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</si>
  <si>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</si>
  <si>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</si>
  <si>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</si>
  <si>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</si>
  <si>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</si>
  <si>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</si>
  <si>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</si>
  <si>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</si>
  <si>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</si>
  <si>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</si>
  <si>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</si>
  <si>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</si>
  <si>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</si>
  <si>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</si>
  <si>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</si>
  <si>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</si>
  <si>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</si>
  <si>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</si>
  <si>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</si>
  <si>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</si>
  <si>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</si>
  <si>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</si>
  <si>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</si>
  <si>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</si>
  <si>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</si>
  <si>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</si>
  <si>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</si>
  <si>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</si>
  <si>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</si>
  <si>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</si>
  <si>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</si>
  <si>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</si>
  <si>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</si>
  <si>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</si>
  <si>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</si>
  <si>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</si>
  <si>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</si>
  <si>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</si>
  <si>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</si>
  <si>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</si>
  <si>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</si>
  <si>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</si>
  <si>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</si>
  <si>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</si>
  <si>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</si>
  <si>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</si>
  <si>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</si>
  <si>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</si>
  <si>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</si>
  <si>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</si>
  <si>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</si>
  <si>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</si>
  <si>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</si>
  <si>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</si>
  <si>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</si>
  <si>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</si>
  <si>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</si>
  <si>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</si>
  <si>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</si>
  <si>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</si>
  <si>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</si>
  <si>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</si>
  <si>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</si>
  <si>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</si>
  <si>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</si>
  <si>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</si>
  <si>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</si>
  <si>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</si>
  <si>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</si>
  <si>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</si>
  <si>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</si>
  <si>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</si>
  <si>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</si>
  <si>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</si>
  <si>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</si>
  <si>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</si>
  <si>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</si>
  <si>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</si>
  <si>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</si>
  <si>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</si>
  <si>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</si>
  <si>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</si>
  <si>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</si>
  <si>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</si>
  <si>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</si>
  <si>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</si>
  <si>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</si>
  <si>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</si>
  <si>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</si>
  <si>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</si>
  <si>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t>
    <phoneticPr fontId="4"/>
  </si>
  <si>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4"/>
  </si>
  <si>
    <t>※に該当するため、書類の添付を省略する。</t>
    <rPh sb="2" eb="4">
      <t>ガイトウ</t>
    </rPh>
    <rPh sb="9" eb="11">
      <t>ショルイ</t>
    </rPh>
    <rPh sb="12" eb="14">
      <t>テンプ</t>
    </rPh>
    <rPh sb="15" eb="17">
      <t>ショウリャク</t>
    </rPh>
    <phoneticPr fontId="4"/>
  </si>
  <si>
    <t>　算定根拠について、市町担当者から提出を求められた場合には添付すること。</t>
    <rPh sb="1" eb="3">
      <t>サンテイ</t>
    </rPh>
    <rPh sb="3" eb="5">
      <t>コンキョ</t>
    </rPh>
    <rPh sb="10" eb="12">
      <t>シチョウ</t>
    </rPh>
    <rPh sb="12" eb="15">
      <t>タントウシャ</t>
    </rPh>
    <rPh sb="17" eb="19">
      <t>テイシュツ</t>
    </rPh>
    <rPh sb="20" eb="21">
      <t>モト</t>
    </rPh>
    <rPh sb="25" eb="27">
      <t>バアイ</t>
    </rPh>
    <rPh sb="29" eb="31">
      <t>テンプ</t>
    </rPh>
    <phoneticPr fontId="93"/>
  </si>
  <si>
    <t>市町担当者における妥当性の確認欄</t>
    <rPh sb="0" eb="2">
      <t>シチョウ</t>
    </rPh>
    <rPh sb="2" eb="5">
      <t>タントウシャ</t>
    </rPh>
    <rPh sb="9" eb="12">
      <t>ダトウセイ</t>
    </rPh>
    <rPh sb="13" eb="15">
      <t>カクニン</t>
    </rPh>
    <rPh sb="15" eb="16">
      <t>ラン</t>
    </rPh>
    <phoneticPr fontId="9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</si>
</sst>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s>
  <fills count="18">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s>
  <borders count="209">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158">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left" vertical="center" wrapText="1"/>
    </xf>
    <xf numFmtId="0" fontId="8" fillId="0" borderId="5" xfId="0" applyFont="1" applyBorder="1" applyAlignment="1">
      <alignment horizontal="center" vertical="center"/>
    </xf>
    <xf numFmtId="0" fontId="3" fillId="0" borderId="5" xfId="0" applyFont="1" applyBorder="1">
      <alignment vertical="center"/>
    </xf>
    <xf numFmtId="0" fontId="7" fillId="0" borderId="5"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0" fillId="0" borderId="9" xfId="0" applyFont="1" applyBorder="1">
      <alignment vertical="center"/>
    </xf>
    <xf numFmtId="0" fontId="11" fillId="0" borderId="0" xfId="0" applyFont="1">
      <alignment vertical="center"/>
    </xf>
    <xf numFmtId="0" fontId="5" fillId="0" borderId="0" xfId="0" applyFont="1" applyAlignment="1">
      <alignment vertical="center" wrapText="1"/>
    </xf>
    <xf numFmtId="0" fontId="3" fillId="0" borderId="0" xfId="0" applyFont="1" applyAlignment="1">
      <alignment horizontal="left" vertical="center" indent="1"/>
    </xf>
    <xf numFmtId="0" fontId="3" fillId="0" borderId="0" xfId="0" applyFont="1" applyAlignment="1">
      <alignment vertical="center" wrapText="1"/>
    </xf>
    <xf numFmtId="0" fontId="6" fillId="0" borderId="0" xfId="0" applyFont="1" applyAlignment="1">
      <alignment vertical="center" wrapText="1"/>
    </xf>
    <xf numFmtId="176" fontId="3" fillId="0" borderId="0" xfId="0" applyNumberFormat="1" applyFont="1">
      <alignment vertical="center"/>
    </xf>
    <xf numFmtId="176" fontId="3" fillId="0" borderId="0" xfId="0" applyNumberFormat="1" applyFont="1" applyAlignment="1">
      <alignment horizontal="center" vertical="center"/>
    </xf>
    <xf numFmtId="0" fontId="3" fillId="0" borderId="0" xfId="0" applyFont="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shrinkToFit="1"/>
    </xf>
    <xf numFmtId="179" fontId="6" fillId="0" borderId="0" xfId="0" applyNumberFormat="1" applyFont="1" applyAlignment="1">
      <alignment horizontal="left" vertical="center"/>
    </xf>
    <xf numFmtId="0" fontId="6" fillId="0" borderId="0" xfId="0" applyFont="1" applyAlignment="1">
      <alignment vertical="center" textRotation="255"/>
    </xf>
    <xf numFmtId="0" fontId="5" fillId="4" borderId="6" xfId="0" applyFont="1" applyFill="1" applyBorder="1">
      <alignment vertical="center"/>
    </xf>
    <xf numFmtId="0" fontId="5" fillId="4" borderId="7" xfId="0" applyFont="1" applyFill="1" applyBorder="1">
      <alignment vertical="center"/>
    </xf>
    <xf numFmtId="0" fontId="5" fillId="4" borderId="17" xfId="0" applyFont="1" applyFill="1" applyBorder="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4" fontId="16" fillId="0" borderId="19" xfId="0" applyNumberFormat="1" applyFont="1" applyBorder="1" applyAlignment="1">
      <alignment horizontal="right" vertical="center" shrinkToFit="1"/>
    </xf>
    <xf numFmtId="186" fontId="5" fillId="0" borderId="12" xfId="1" applyNumberFormat="1" applyFont="1" applyFill="1" applyBorder="1" applyAlignment="1">
      <alignment vertical="center"/>
    </xf>
    <xf numFmtId="186" fontId="5" fillId="0" borderId="16" xfId="1" applyNumberFormat="1" applyFont="1" applyFill="1" applyBorder="1" applyAlignment="1">
      <alignment vertical="center"/>
    </xf>
    <xf numFmtId="0" fontId="6" fillId="0" borderId="0" xfId="0" applyFont="1" applyAlignment="1">
      <alignment vertical="top" wrapText="1"/>
    </xf>
    <xf numFmtId="0" fontId="5" fillId="0" borderId="0" xfId="0" applyFont="1" applyAlignment="1">
      <alignment vertical="center" textRotation="255"/>
    </xf>
    <xf numFmtId="0" fontId="5" fillId="4" borderId="14" xfId="0" applyFont="1" applyFill="1" applyBorder="1" applyAlignment="1">
      <alignment horizontal="center" vertical="center" wrapText="1" shrinkToFit="1"/>
    </xf>
    <xf numFmtId="0" fontId="3" fillId="0" borderId="0" xfId="0" applyFont="1" applyAlignment="1">
      <alignment horizontal="left" vertical="top" indent="1"/>
    </xf>
    <xf numFmtId="0" fontId="11" fillId="0" borderId="0" xfId="0" applyFont="1" applyAlignment="1">
      <alignment horizontal="left" vertical="top" indent="1"/>
    </xf>
    <xf numFmtId="0" fontId="6" fillId="0" borderId="0" xfId="0" applyFont="1" applyAlignment="1">
      <alignment vertical="top"/>
    </xf>
    <xf numFmtId="0" fontId="11" fillId="0" borderId="0" xfId="0" applyFont="1" applyAlignment="1">
      <alignment vertical="top"/>
    </xf>
    <xf numFmtId="0" fontId="9" fillId="0" borderId="0" xfId="0" applyFont="1" applyAlignment="1"/>
    <xf numFmtId="0" fontId="6" fillId="0" borderId="0" xfId="0" applyFont="1" applyAlignment="1">
      <alignment horizontal="center"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3" fillId="0" borderId="0" xfId="0" applyFont="1" applyAlignment="1">
      <alignment horizontal="right" vertical="center"/>
    </xf>
    <xf numFmtId="0" fontId="22" fillId="0" borderId="0" xfId="2" applyFont="1" applyAlignment="1">
      <alignment vertical="center"/>
    </xf>
    <xf numFmtId="0" fontId="22" fillId="0" borderId="0" xfId="2" applyFont="1"/>
    <xf numFmtId="0" fontId="3" fillId="0" borderId="0" xfId="0" applyFont="1" applyAlignment="1">
      <alignment horizontal="left" indent="1"/>
    </xf>
    <xf numFmtId="0" fontId="18" fillId="0" borderId="0" xfId="0" applyFont="1">
      <alignment vertical="center"/>
    </xf>
    <xf numFmtId="0" fontId="18" fillId="0" borderId="0" xfId="0" applyFont="1" applyAlignment="1">
      <alignment horizontal="right" vertical="center"/>
    </xf>
    <xf numFmtId="0" fontId="6" fillId="0" borderId="0" xfId="0" applyFont="1" applyAlignment="1">
      <alignment horizontal="left" vertical="center" indent="1"/>
    </xf>
    <xf numFmtId="0" fontId="6" fillId="0" borderId="26" xfId="0" applyFont="1" applyBorder="1">
      <alignment vertical="center"/>
    </xf>
    <xf numFmtId="0" fontId="5" fillId="0" borderId="20" xfId="0" applyFont="1" applyBorder="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181" fontId="17" fillId="0" borderId="0" xfId="1" applyNumberFormat="1" applyFont="1" applyFill="1" applyBorder="1" applyAlignment="1">
      <alignment horizontal="right" vertical="center" wrapText="1"/>
    </xf>
    <xf numFmtId="183" fontId="17" fillId="0" borderId="0" xfId="0" applyNumberFormat="1" applyFont="1" applyAlignment="1">
      <alignment vertical="center" wrapText="1" shrinkToFit="1"/>
    </xf>
    <xf numFmtId="196" fontId="17" fillId="0" borderId="0" xfId="0" applyNumberFormat="1" applyFont="1" applyAlignment="1">
      <alignment vertical="center" wrapText="1" shrinkToFit="1"/>
    </xf>
    <xf numFmtId="0" fontId="5" fillId="0" borderId="0" xfId="0" applyFont="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5" fillId="0" borderId="17" xfId="0" applyFont="1" applyBorder="1">
      <alignment vertical="center"/>
    </xf>
    <xf numFmtId="193" fontId="17" fillId="0" borderId="20" xfId="1" applyNumberFormat="1" applyFont="1" applyFill="1" applyBorder="1" applyAlignment="1">
      <alignment horizontal="center" vertical="center" shrinkToFit="1"/>
    </xf>
    <xf numFmtId="198" fontId="17" fillId="0" borderId="0" xfId="1" applyNumberFormat="1" applyFont="1" applyFill="1" applyBorder="1" applyAlignment="1">
      <alignment horizontal="right" vertical="center" wrapText="1" shrinkToFit="1"/>
    </xf>
    <xf numFmtId="183" fontId="17" fillId="0" borderId="17" xfId="0" applyNumberFormat="1" applyFont="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14" xfId="0" applyFont="1" applyBorder="1">
      <alignment vertical="center"/>
    </xf>
    <xf numFmtId="0" fontId="5" fillId="0" borderId="26" xfId="0" applyFont="1" applyBorder="1">
      <alignment vertical="center"/>
    </xf>
    <xf numFmtId="0" fontId="5" fillId="0" borderId="39" xfId="0" applyFont="1" applyBorder="1">
      <alignment vertical="center"/>
    </xf>
    <xf numFmtId="0" fontId="17" fillId="0" borderId="0" xfId="0" applyFont="1" applyAlignment="1">
      <alignment horizontal="center" vertical="center"/>
    </xf>
    <xf numFmtId="0" fontId="5" fillId="0" borderId="40" xfId="0" applyFont="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Border="1" applyAlignment="1">
      <alignment horizontal="center" vertical="center" wrapText="1"/>
    </xf>
    <xf numFmtId="183" fontId="17" fillId="0" borderId="41" xfId="0" applyNumberFormat="1" applyFont="1" applyBorder="1" applyAlignment="1">
      <alignment vertical="center" wrapText="1" shrinkToFit="1"/>
    </xf>
    <xf numFmtId="0" fontId="5" fillId="0" borderId="41" xfId="0" applyFont="1" applyBorder="1">
      <alignment vertical="center"/>
    </xf>
    <xf numFmtId="0" fontId="5" fillId="0" borderId="42" xfId="0" applyFont="1" applyBorder="1">
      <alignment vertical="center"/>
    </xf>
    <xf numFmtId="0" fontId="5" fillId="0" borderId="43" xfId="0" applyFont="1" applyBorder="1">
      <alignment vertical="center"/>
    </xf>
    <xf numFmtId="199" fontId="17" fillId="0" borderId="0" xfId="0" applyNumberFormat="1" applyFont="1" applyAlignment="1">
      <alignment horizontal="center" vertical="center"/>
    </xf>
    <xf numFmtId="0" fontId="18" fillId="0" borderId="44" xfId="0" applyFont="1" applyBorder="1">
      <alignment vertical="center"/>
    </xf>
    <xf numFmtId="199" fontId="17" fillId="0" borderId="7" xfId="0" applyNumberFormat="1" applyFont="1" applyBorder="1" applyAlignment="1">
      <alignment horizontal="center" vertical="center"/>
    </xf>
    <xf numFmtId="0" fontId="5" fillId="3" borderId="5" xfId="0" applyFont="1" applyFill="1" applyBorder="1" applyAlignment="1">
      <alignment horizontal="center" vertical="center"/>
    </xf>
    <xf numFmtId="199" fontId="17" fillId="0" borderId="17" xfId="0" applyNumberFormat="1" applyFont="1" applyBorder="1" applyAlignment="1">
      <alignment horizontal="center" vertical="center"/>
    </xf>
    <xf numFmtId="0" fontId="6" fillId="0" borderId="44" xfId="0" applyFont="1" applyBorder="1">
      <alignment vertical="center"/>
    </xf>
    <xf numFmtId="0" fontId="18" fillId="0" borderId="43" xfId="0" applyFont="1" applyBorder="1">
      <alignment vertical="center"/>
    </xf>
    <xf numFmtId="199" fontId="26" fillId="0" borderId="0" xfId="0" applyNumberFormat="1" applyFont="1" applyAlignment="1">
      <alignment horizontal="center" vertical="center"/>
    </xf>
    <xf numFmtId="0" fontId="27" fillId="0" borderId="43" xfId="0" applyFont="1" applyBorder="1">
      <alignment vertical="center"/>
    </xf>
    <xf numFmtId="0" fontId="18" fillId="0" borderId="45" xfId="0" applyFont="1" applyBorder="1">
      <alignment vertical="center"/>
    </xf>
    <xf numFmtId="0" fontId="3" fillId="0" borderId="46" xfId="0" applyFont="1" applyBorder="1">
      <alignment vertical="center"/>
    </xf>
    <xf numFmtId="0" fontId="6" fillId="0" borderId="46" xfId="0" applyFont="1" applyBorder="1">
      <alignment vertical="center"/>
    </xf>
    <xf numFmtId="0" fontId="18" fillId="0" borderId="46" xfId="0" applyFont="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Border="1">
      <alignment vertical="center"/>
    </xf>
    <xf numFmtId="0" fontId="6" fillId="0" borderId="0" xfId="0" applyFont="1" applyAlignment="1"/>
    <xf numFmtId="0" fontId="12" fillId="4" borderId="5" xfId="0" applyFont="1" applyFill="1" applyBorder="1" applyAlignment="1">
      <alignment horizontal="center" vertical="center" textRotation="255" shrinkToFit="1"/>
    </xf>
    <xf numFmtId="0" fontId="5" fillId="0" borderId="0" xfId="0" applyFont="1" applyAlignment="1"/>
    <xf numFmtId="0" fontId="9" fillId="0" borderId="0" xfId="0" applyFont="1" applyAlignment="1">
      <alignment horizontal="left"/>
    </xf>
    <xf numFmtId="0" fontId="9" fillId="0" borderId="0" xfId="0" applyFont="1" applyAlignment="1">
      <alignment horizontal="center"/>
    </xf>
    <xf numFmtId="0" fontId="27" fillId="0" borderId="0" xfId="0" applyFont="1">
      <alignment vertical="center"/>
    </xf>
    <xf numFmtId="0" fontId="28" fillId="0" borderId="0" xfId="0" applyFont="1">
      <alignment vertical="center"/>
    </xf>
    <xf numFmtId="0" fontId="9" fillId="0" borderId="0" xfId="0" applyFont="1" applyAlignment="1">
      <alignment horizontal="left" vertical="center"/>
    </xf>
    <xf numFmtId="0" fontId="27" fillId="0" borderId="0" xfId="0" applyFont="1" applyAlignment="1">
      <alignment horizontal="center" vertical="center" wrapText="1"/>
    </xf>
    <xf numFmtId="0" fontId="9" fillId="0" borderId="0" xfId="0" quotePrefix="1" applyFont="1" applyAlignment="1">
      <alignment horizontal="left" vertical="center"/>
    </xf>
    <xf numFmtId="0" fontId="5" fillId="0" borderId="0" xfId="0" applyFont="1" applyAlignment="1">
      <alignment horizontal="left" vertical="center" indent="1"/>
    </xf>
    <xf numFmtId="0" fontId="18" fillId="0" borderId="5" xfId="0" applyFont="1" applyBorder="1" applyAlignment="1">
      <alignment vertical="center" wrapText="1"/>
    </xf>
    <xf numFmtId="0" fontId="5" fillId="0" borderId="5" xfId="0" applyFont="1" applyBorder="1">
      <alignment vertical="center"/>
    </xf>
    <xf numFmtId="0" fontId="5" fillId="5" borderId="5" xfId="0" applyFont="1" applyFill="1" applyBorder="1">
      <alignment vertical="center"/>
    </xf>
    <xf numFmtId="0" fontId="9" fillId="0" borderId="48" xfId="0" applyFont="1" applyBorder="1">
      <alignment vertical="center"/>
    </xf>
    <xf numFmtId="0" fontId="9" fillId="0" borderId="49" xfId="0" applyFont="1" applyBorder="1" applyAlignment="1">
      <alignment vertical="center" wrapText="1"/>
    </xf>
    <xf numFmtId="0" fontId="9" fillId="0" borderId="50" xfId="0" applyFont="1" applyBorder="1" applyAlignment="1">
      <alignment vertical="center" wrapText="1"/>
    </xf>
    <xf numFmtId="0" fontId="9" fillId="0" borderId="0" xfId="0" applyFont="1" applyAlignment="1">
      <alignment wrapText="1"/>
    </xf>
    <xf numFmtId="0" fontId="5" fillId="0" borderId="0" xfId="3" applyFont="1" applyAlignment="1">
      <alignment vertical="top" shrinkToFit="1"/>
    </xf>
    <xf numFmtId="0" fontId="27" fillId="3" borderId="5" xfId="0" applyFont="1" applyFill="1" applyBorder="1" applyAlignment="1">
      <alignment horizontal="center" vertical="center"/>
    </xf>
    <xf numFmtId="0" fontId="27" fillId="0" borderId="0" xfId="0" applyFont="1" applyAlignment="1">
      <alignment vertical="top"/>
    </xf>
    <xf numFmtId="0" fontId="5" fillId="0" borderId="0" xfId="0" applyFont="1" applyAlignment="1">
      <alignment vertical="top"/>
    </xf>
    <xf numFmtId="0" fontId="27" fillId="0" borderId="52" xfId="0" applyFont="1" applyBorder="1" applyAlignment="1">
      <alignment vertical="center" wrapText="1"/>
    </xf>
    <xf numFmtId="0" fontId="5" fillId="0" borderId="54" xfId="0" applyFont="1" applyBorder="1" applyAlignment="1">
      <alignment vertical="top"/>
    </xf>
    <xf numFmtId="0" fontId="19" fillId="0" borderId="56" xfId="0" applyFont="1" applyBorder="1" applyAlignment="1">
      <alignment vertical="top" wrapText="1"/>
    </xf>
    <xf numFmtId="0" fontId="9" fillId="0" borderId="13" xfId="0" applyFont="1" applyBorder="1" applyAlignment="1">
      <alignment horizontal="left" vertical="center"/>
    </xf>
    <xf numFmtId="0" fontId="9" fillId="0" borderId="20" xfId="0" applyFont="1" applyBorder="1" applyAlignment="1">
      <alignment horizontal="left" vertical="center"/>
    </xf>
    <xf numFmtId="0" fontId="29" fillId="0" borderId="0" xfId="0" applyFont="1" applyAlignment="1"/>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Alignment="1">
      <alignment horizontal="left" vertical="center"/>
    </xf>
    <xf numFmtId="0" fontId="12" fillId="3" borderId="5"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27" fillId="0" borderId="0" xfId="0" applyFont="1" applyAlignment="1">
      <alignment vertical="center" wrapText="1"/>
    </xf>
    <xf numFmtId="0" fontId="30" fillId="0" borderId="0" xfId="0" applyFont="1">
      <alignment vertical="center"/>
    </xf>
    <xf numFmtId="0" fontId="27" fillId="0" borderId="0" xfId="0" applyFont="1" applyAlignment="1">
      <alignment vertical="top" wrapText="1"/>
    </xf>
    <xf numFmtId="0" fontId="31" fillId="0" borderId="0" xfId="0" applyFont="1">
      <alignment vertical="center"/>
    </xf>
    <xf numFmtId="0" fontId="19" fillId="0" borderId="0" xfId="0" applyFont="1">
      <alignment vertical="center"/>
    </xf>
    <xf numFmtId="193" fontId="17" fillId="0" borderId="15" xfId="1" applyNumberFormat="1" applyFont="1" applyFill="1" applyBorder="1" applyAlignment="1">
      <alignment horizontal="left" vertical="center" shrinkToFi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Alignment="1">
      <alignment horizontal="left" vertical="center" wrapText="1"/>
    </xf>
    <xf numFmtId="0" fontId="32" fillId="0" borderId="0" xfId="0" applyFont="1">
      <alignment vertical="center"/>
    </xf>
    <xf numFmtId="0" fontId="5" fillId="0" borderId="0" xfId="0" applyFont="1" applyAlignment="1">
      <alignment horizontal="right" vertical="center"/>
    </xf>
    <xf numFmtId="0" fontId="5" fillId="0" borderId="0" xfId="0" quotePrefix="1" applyFont="1">
      <alignment vertical="center"/>
    </xf>
    <xf numFmtId="202" fontId="6" fillId="0" borderId="0" xfId="0" applyNumberFormat="1" applyFont="1" applyAlignment="1">
      <alignment horizontal="center" vertical="center"/>
    </xf>
    <xf numFmtId="203" fontId="6" fillId="0" borderId="0" xfId="0" applyNumberFormat="1" applyFont="1" applyAlignment="1">
      <alignment horizontal="center" vertical="center"/>
    </xf>
    <xf numFmtId="202" fontId="5" fillId="0" borderId="0" xfId="0" applyNumberFormat="1" applyFont="1" applyAlignment="1">
      <alignment horizontal="center" vertical="center"/>
    </xf>
    <xf numFmtId="203" fontId="5" fillId="0" borderId="0" xfId="0" applyNumberFormat="1" applyFont="1" applyAlignment="1">
      <alignment horizontal="center" vertical="center"/>
    </xf>
    <xf numFmtId="205" fontId="5" fillId="0" borderId="0" xfId="0" applyNumberFormat="1" applyFont="1">
      <alignment vertical="center"/>
    </xf>
    <xf numFmtId="0" fontId="5" fillId="0" borderId="0" xfId="0" quotePrefix="1" applyFont="1" applyAlignment="1">
      <alignment horizontal="right" vertical="center"/>
    </xf>
    <xf numFmtId="0" fontId="9" fillId="0" borderId="0" xfId="0" quotePrefix="1" applyFont="1">
      <alignment vertical="center"/>
    </xf>
    <xf numFmtId="193" fontId="16" fillId="0" borderId="76" xfId="1" applyNumberFormat="1" applyFont="1" applyFill="1" applyBorder="1" applyAlignment="1">
      <alignment horizontal="left" vertical="center" shrinkToFit="1"/>
    </xf>
    <xf numFmtId="0" fontId="35" fillId="0" borderId="0" xfId="0" applyFont="1">
      <alignment vertical="center"/>
    </xf>
    <xf numFmtId="0" fontId="7" fillId="0" borderId="0" xfId="0" applyFont="1">
      <alignment vertical="center"/>
    </xf>
    <xf numFmtId="0" fontId="36" fillId="0" borderId="17" xfId="0" applyFont="1" applyBorder="1" applyAlignment="1">
      <alignment horizontal="center" vertical="center"/>
    </xf>
    <xf numFmtId="0" fontId="36" fillId="0" borderId="0" xfId="0" applyFont="1" applyAlignment="1">
      <alignment horizontal="center" vertical="center"/>
    </xf>
    <xf numFmtId="207" fontId="36" fillId="0" borderId="17" xfId="0" applyNumberFormat="1" applyFont="1" applyBorder="1" applyAlignment="1">
      <alignment horizontal="center" vertical="center"/>
    </xf>
    <xf numFmtId="207" fontId="7" fillId="0" borderId="0" xfId="0" applyNumberFormat="1" applyFont="1" applyAlignment="1">
      <alignment horizontal="left" vertical="center"/>
    </xf>
    <xf numFmtId="0" fontId="6" fillId="0" borderId="20" xfId="0" applyFont="1" applyBorder="1">
      <alignment vertical="center"/>
    </xf>
    <xf numFmtId="0" fontId="6" fillId="0" borderId="10" xfId="0" applyFont="1" applyBorder="1">
      <alignment vertical="center"/>
    </xf>
    <xf numFmtId="0" fontId="6" fillId="0" borderId="17"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Border="1" applyAlignment="1">
      <alignment vertical="center" wrapText="1"/>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92" xfId="0" applyFont="1" applyBorder="1">
      <alignment vertical="center"/>
    </xf>
    <xf numFmtId="0" fontId="30" fillId="0" borderId="93" xfId="0" applyFont="1" applyBorder="1">
      <alignment vertical="center"/>
    </xf>
    <xf numFmtId="0" fontId="30" fillId="0" borderId="13" xfId="0" applyFont="1" applyBorder="1" applyAlignment="1">
      <alignment horizontal="left" vertical="center" indent="2"/>
    </xf>
    <xf numFmtId="0" fontId="30" fillId="0" borderId="0" xfId="0" applyFont="1" applyAlignment="1">
      <alignment horizontal="left" vertical="center" indent="2"/>
    </xf>
    <xf numFmtId="0" fontId="30" fillId="0" borderId="20" xfId="0" applyFont="1" applyBorder="1" applyAlignment="1">
      <alignment horizontal="left" vertical="center" indent="2"/>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30" fillId="0" borderId="0" xfId="0" applyFont="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Border="1" applyAlignment="1">
      <alignment horizontal="center" vertical="center"/>
    </xf>
    <xf numFmtId="0" fontId="30" fillId="0" borderId="97" xfId="0" applyFont="1" applyBorder="1" applyAlignment="1">
      <alignment vertical="center" shrinkToFit="1"/>
    </xf>
    <xf numFmtId="0" fontId="30" fillId="0" borderId="13" xfId="0" applyFont="1" applyBorder="1" applyAlignment="1">
      <alignment vertical="center" shrinkToFit="1"/>
    </xf>
    <xf numFmtId="0" fontId="30" fillId="0" borderId="0" xfId="0" applyFont="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30" fillId="3" borderId="99" xfId="0" applyFont="1" applyFill="1" applyBorder="1">
      <alignment vertical="center"/>
    </xf>
    <xf numFmtId="0" fontId="30" fillId="3" borderId="100" xfId="0" applyFont="1" applyFill="1" applyBorder="1">
      <alignment vertical="center"/>
    </xf>
    <xf numFmtId="0" fontId="48" fillId="10" borderId="0" xfId="5" applyFont="1" applyFill="1">
      <alignment vertical="center"/>
    </xf>
    <xf numFmtId="0" fontId="48" fillId="10" borderId="0" xfId="0" applyFont="1" applyFill="1">
      <alignment vertical="center"/>
    </xf>
    <xf numFmtId="0" fontId="14" fillId="0" borderId="12" xfId="0" applyFont="1" applyBorder="1" applyAlignment="1">
      <alignment horizontal="center" vertical="center" shrinkToFit="1"/>
    </xf>
    <xf numFmtId="0" fontId="29" fillId="0" borderId="0" xfId="0" applyFont="1">
      <alignment vertical="center"/>
    </xf>
    <xf numFmtId="0" fontId="29" fillId="0" borderId="0" xfId="0" applyFont="1" applyAlignment="1">
      <alignment vertical="top" wrapText="1"/>
    </xf>
    <xf numFmtId="0" fontId="12" fillId="6" borderId="0" xfId="0" applyFont="1" applyFill="1" applyAlignment="1">
      <alignment horizontal="center" vertical="center" wrapText="1"/>
    </xf>
    <xf numFmtId="180" fontId="5" fillId="6" borderId="0" xfId="0" applyNumberFormat="1" applyFont="1" applyFill="1" applyAlignment="1">
      <alignment horizontal="right" vertical="center" wrapText="1"/>
    </xf>
    <xf numFmtId="191" fontId="16" fillId="6" borderId="0" xfId="1" applyNumberFormat="1" applyFont="1" applyFill="1" applyBorder="1" applyAlignment="1">
      <alignment horizontal="right" vertical="center" shrinkToFit="1"/>
    </xf>
    <xf numFmtId="0" fontId="5" fillId="0" borderId="26" xfId="0" applyFont="1" applyBorder="1" applyAlignment="1">
      <alignment horizontal="center" vertical="center" shrinkToFit="1"/>
    </xf>
    <xf numFmtId="0" fontId="17" fillId="3" borderId="26"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Font="1" applyFill="1" applyBorder="1" applyAlignment="1">
      <alignment horizontal="center" vertical="center" shrinkToFit="1"/>
    </xf>
    <xf numFmtId="0" fontId="49" fillId="3" borderId="5" xfId="0" applyFont="1" applyFill="1" applyBorder="1" applyAlignment="1">
      <alignment horizontal="center" vertical="center"/>
    </xf>
    <xf numFmtId="0" fontId="19" fillId="0" borderId="0" xfId="0" applyFont="1" applyAlignment="1">
      <alignment vertical="center" wrapText="1"/>
    </xf>
    <xf numFmtId="0" fontId="5" fillId="0" borderId="0" xfId="0" applyFont="1" applyAlignment="1">
      <alignment horizontal="left" vertical="top"/>
    </xf>
    <xf numFmtId="0" fontId="32" fillId="0" borderId="0" xfId="0" applyFont="1" applyAlignment="1">
      <alignment horizontal="left" vertical="center" wrapText="1"/>
    </xf>
    <xf numFmtId="207" fontId="36" fillId="0" borderId="0" xfId="0" applyNumberFormat="1" applyFont="1" applyAlignment="1">
      <alignment horizontal="center" vertical="center"/>
    </xf>
    <xf numFmtId="0" fontId="5" fillId="0" borderId="20" xfId="0" applyFont="1" applyBorder="1" applyAlignment="1">
      <alignment horizontal="center" wrapText="1"/>
    </xf>
    <xf numFmtId="0" fontId="5" fillId="0" borderId="8" xfId="0" applyFont="1" applyBorder="1" applyAlignment="1">
      <alignment horizontal="center" wrapText="1"/>
    </xf>
    <xf numFmtId="0" fontId="5" fillId="0" borderId="15" xfId="0" applyFont="1" applyBorder="1" applyAlignment="1">
      <alignment horizontal="center" wrapText="1"/>
    </xf>
    <xf numFmtId="0" fontId="5" fillId="0" borderId="11" xfId="0" applyFont="1" applyBorder="1" applyAlignment="1">
      <alignment horizontal="center" wrapText="1"/>
    </xf>
    <xf numFmtId="0" fontId="51" fillId="0" borderId="0" xfId="0" applyFont="1" applyAlignment="1">
      <alignment horizontal="left" vertical="center"/>
    </xf>
    <xf numFmtId="0" fontId="30" fillId="0" borderId="87" xfId="5" applyFont="1" applyBorder="1">
      <alignment vertical="center"/>
    </xf>
    <xf numFmtId="0" fontId="34" fillId="0" borderId="0" xfId="0" applyFont="1">
      <alignment vertical="center"/>
    </xf>
    <xf numFmtId="0" fontId="40" fillId="0" borderId="0" xfId="0" applyFont="1">
      <alignment vertical="center"/>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101" xfId="0" applyFont="1" applyBorder="1">
      <alignment vertical="center"/>
    </xf>
    <xf numFmtId="0" fontId="6" fillId="0" borderId="102" xfId="0" applyFont="1" applyBorder="1">
      <alignment vertical="center"/>
    </xf>
    <xf numFmtId="0" fontId="6" fillId="0" borderId="52" xfId="0" applyFont="1" applyBorder="1">
      <alignment vertical="center"/>
    </xf>
    <xf numFmtId="0" fontId="6" fillId="0" borderId="7" xfId="0" applyFont="1" applyBorder="1">
      <alignment vertical="center"/>
    </xf>
    <xf numFmtId="0" fontId="6" fillId="0" borderId="103" xfId="0" applyFont="1" applyBorder="1">
      <alignment vertical="center"/>
    </xf>
    <xf numFmtId="0" fontId="9" fillId="0" borderId="52" xfId="0" applyFont="1" applyBorder="1">
      <alignment vertical="center"/>
    </xf>
    <xf numFmtId="0" fontId="6" fillId="3" borderId="7" xfId="0" applyFont="1" applyFill="1" applyBorder="1">
      <alignment vertical="center"/>
    </xf>
    <xf numFmtId="0" fontId="9" fillId="0" borderId="50" xfId="0" applyFont="1" applyBorder="1">
      <alignment vertical="center"/>
    </xf>
    <xf numFmtId="0" fontId="6" fillId="3" borderId="49" xfId="0" applyFont="1" applyFill="1" applyBorder="1">
      <alignment vertical="center"/>
    </xf>
    <xf numFmtId="0" fontId="6" fillId="0" borderId="105" xfId="0" applyFont="1" applyBorder="1">
      <alignment vertical="center"/>
    </xf>
    <xf numFmtId="0" fontId="6" fillId="0" borderId="106" xfId="0" applyFont="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7" xfId="9" applyFont="1" applyBorder="1" applyAlignment="1">
      <alignment horizontal="center" vertical="center"/>
    </xf>
    <xf numFmtId="0" fontId="9" fillId="5" borderId="108" xfId="9" applyFont="1" applyFill="1" applyBorder="1" applyAlignment="1">
      <alignment vertical="center" wrapText="1"/>
    </xf>
    <xf numFmtId="210" fontId="5" fillId="5" borderId="109" xfId="9" applyNumberFormat="1" applyFont="1" applyFill="1" applyBorder="1" applyAlignment="1">
      <alignment horizontal="left" vertical="center" wrapText="1" shrinkToFit="1"/>
    </xf>
    <xf numFmtId="0" fontId="6" fillId="5" borderId="108" xfId="9" applyFont="1" applyFill="1" applyBorder="1" applyAlignment="1">
      <alignment horizontal="center" vertical="center" wrapText="1"/>
    </xf>
    <xf numFmtId="213" fontId="6" fillId="5" borderId="108" xfId="9" applyNumberFormat="1" applyFont="1" applyFill="1" applyBorder="1" applyAlignment="1">
      <alignment horizontal="center" vertical="center" wrapText="1"/>
    </xf>
    <xf numFmtId="215" fontId="76" fillId="5" borderId="108" xfId="9" applyNumberFormat="1" applyFont="1" applyFill="1" applyBorder="1" applyAlignment="1">
      <alignment horizontal="center" vertical="center"/>
    </xf>
    <xf numFmtId="214" fontId="6" fillId="5" borderId="109" xfId="9" applyNumberFormat="1" applyFont="1" applyFill="1" applyBorder="1" applyAlignment="1">
      <alignment horizontal="center" vertical="center" wrapText="1"/>
    </xf>
    <xf numFmtId="0" fontId="6" fillId="5" borderId="0" xfId="9" applyFont="1" applyFill="1">
      <alignment vertical="center"/>
    </xf>
    <xf numFmtId="216" fontId="6" fillId="5" borderId="108" xfId="9" applyNumberFormat="1" applyFont="1" applyFill="1" applyBorder="1" applyAlignment="1">
      <alignment horizontal="center" vertical="center" shrinkToFit="1"/>
    </xf>
    <xf numFmtId="217" fontId="6" fillId="5" borderId="108" xfId="9" applyNumberFormat="1" applyFont="1" applyFill="1" applyBorder="1" applyAlignment="1">
      <alignment horizontal="center" vertical="center" wrapText="1"/>
    </xf>
    <xf numFmtId="0" fontId="9" fillId="3" borderId="108" xfId="9" applyFont="1" applyFill="1" applyBorder="1" applyAlignment="1">
      <alignment vertical="center" wrapText="1"/>
    </xf>
    <xf numFmtId="210" fontId="27" fillId="2" borderId="109" xfId="9" applyNumberFormat="1" applyFont="1" applyFill="1" applyBorder="1" applyAlignment="1">
      <alignment horizontal="left" vertical="center" wrapText="1" shrinkToFit="1"/>
    </xf>
    <xf numFmtId="0" fontId="6" fillId="3" borderId="108" xfId="9" applyFont="1" applyFill="1" applyBorder="1" applyAlignment="1">
      <alignment horizontal="center" vertical="center" wrapText="1"/>
    </xf>
    <xf numFmtId="213" fontId="6" fillId="2" borderId="109" xfId="9" applyNumberFormat="1" applyFont="1" applyFill="1" applyBorder="1" applyAlignment="1">
      <alignment horizontal="center" vertical="center" shrinkToFit="1"/>
    </xf>
    <xf numFmtId="218" fontId="6" fillId="3" borderId="108" xfId="9" applyNumberFormat="1" applyFont="1" applyFill="1" applyBorder="1" applyAlignment="1">
      <alignment horizontal="center" vertical="center" shrinkToFit="1"/>
    </xf>
    <xf numFmtId="218" fontId="6" fillId="3" borderId="109" xfId="9" applyNumberFormat="1" applyFont="1" applyFill="1" applyBorder="1" applyAlignment="1">
      <alignment horizontal="center" vertical="center" shrinkToFit="1"/>
    </xf>
    <xf numFmtId="215" fontId="6" fillId="3" borderId="109" xfId="9" applyNumberFormat="1" applyFont="1" applyFill="1" applyBorder="1" applyAlignment="1">
      <alignment horizontal="center" vertical="center" shrinkToFit="1"/>
    </xf>
    <xf numFmtId="216" fontId="6" fillId="3" borderId="108" xfId="9" applyNumberFormat="1" applyFont="1" applyFill="1" applyBorder="1" applyAlignment="1">
      <alignment horizontal="center" vertical="center" shrinkToFit="1"/>
    </xf>
    <xf numFmtId="217" fontId="6" fillId="3" borderId="108" xfId="9" applyNumberFormat="1" applyFont="1" applyFill="1" applyBorder="1" applyAlignment="1">
      <alignment horizontal="center" vertical="center" wrapText="1"/>
    </xf>
    <xf numFmtId="0" fontId="9" fillId="3" borderId="109" xfId="9" applyFont="1" applyFill="1" applyBorder="1" applyAlignment="1">
      <alignment vertical="center" wrapText="1"/>
    </xf>
    <xf numFmtId="0" fontId="6" fillId="3" borderId="109" xfId="9" applyFont="1" applyFill="1" applyBorder="1" applyAlignment="1">
      <alignment horizontal="center" vertical="center" wrapText="1"/>
    </xf>
    <xf numFmtId="216" fontId="6" fillId="3" borderId="109" xfId="9" applyNumberFormat="1" applyFont="1" applyFill="1" applyBorder="1" applyAlignment="1">
      <alignment horizontal="center" vertical="center" shrinkToFit="1"/>
    </xf>
    <xf numFmtId="217" fontId="6" fillId="3" borderId="109" xfId="9" applyNumberFormat="1" applyFont="1" applyFill="1" applyBorder="1" applyAlignment="1">
      <alignment horizontal="center" vertical="center" wrapText="1"/>
    </xf>
    <xf numFmtId="0" fontId="9" fillId="3" borderId="110" xfId="9" applyFont="1" applyFill="1" applyBorder="1" applyAlignment="1">
      <alignment vertical="center" wrapText="1"/>
    </xf>
    <xf numFmtId="0" fontId="6" fillId="3" borderId="110" xfId="9" applyFont="1" applyFill="1" applyBorder="1" applyAlignment="1">
      <alignment horizontal="center" vertical="center" wrapText="1"/>
    </xf>
    <xf numFmtId="213" fontId="6" fillId="2" borderId="110" xfId="9" applyNumberFormat="1" applyFont="1" applyFill="1" applyBorder="1" applyAlignment="1">
      <alignment horizontal="center" vertical="center" shrinkToFit="1"/>
    </xf>
    <xf numFmtId="218" fontId="6" fillId="3" borderId="110" xfId="9" applyNumberFormat="1" applyFont="1" applyFill="1" applyBorder="1" applyAlignment="1">
      <alignment horizontal="center" vertical="center" shrinkToFit="1"/>
    </xf>
    <xf numFmtId="215" fontId="6" fillId="3" borderId="110" xfId="9" applyNumberFormat="1" applyFont="1" applyFill="1" applyBorder="1" applyAlignment="1">
      <alignment horizontal="center" vertical="center" shrinkToFit="1"/>
    </xf>
    <xf numFmtId="216" fontId="6" fillId="3" borderId="110" xfId="9" applyNumberFormat="1" applyFont="1" applyFill="1" applyBorder="1" applyAlignment="1">
      <alignment horizontal="center" vertical="center" shrinkToFit="1"/>
    </xf>
    <xf numFmtId="217" fontId="6" fillId="3" borderId="110" xfId="9" applyNumberFormat="1" applyFont="1" applyFill="1" applyBorder="1" applyAlignment="1">
      <alignment horizontal="center" vertical="center" wrapText="1"/>
    </xf>
    <xf numFmtId="0" fontId="5" fillId="4" borderId="109" xfId="9" applyFont="1" applyFill="1" applyBorder="1" applyAlignment="1">
      <alignment horizontal="center" vertical="center" shrinkToFit="1"/>
    </xf>
    <xf numFmtId="0" fontId="77" fillId="0" borderId="0" xfId="9" applyFont="1" applyAlignment="1">
      <alignment horizontal="center"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80" fillId="13" borderId="6" xfId="5" applyFont="1" applyFill="1" applyBorder="1" applyAlignment="1">
      <alignment horizontal="center"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0" fontId="5" fillId="0" borderId="0" xfId="12" applyFont="1" applyAlignment="1">
      <alignment horizontal="center" vertical="center" shrinkToFit="1"/>
    </xf>
    <xf numFmtId="38" fontId="5" fillId="2" borderId="117" xfId="1" applyFont="1" applyFill="1" applyBorder="1" applyAlignment="1">
      <alignment horizontal="right" vertical="center" shrinkToFit="1" readingOrder="1"/>
    </xf>
    <xf numFmtId="38" fontId="5" fillId="2" borderId="120"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21"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24" xfId="10" applyFont="1" applyBorder="1"/>
    <xf numFmtId="0" fontId="6" fillId="0" borderId="125" xfId="10" applyFont="1" applyBorder="1" applyAlignment="1">
      <alignment vertical="center"/>
    </xf>
    <xf numFmtId="217" fontId="6" fillId="0" borderId="126" xfId="10" applyNumberFormat="1" applyFont="1" applyBorder="1" applyAlignment="1">
      <alignment vertical="center"/>
    </xf>
    <xf numFmtId="0" fontId="6" fillId="0" borderId="127" xfId="10" applyFont="1" applyBorder="1" applyAlignment="1">
      <alignment vertical="center"/>
    </xf>
    <xf numFmtId="38" fontId="6" fillId="2" borderId="128" xfId="1" applyFont="1" applyFill="1" applyBorder="1" applyAlignment="1">
      <alignment horizontal="right" vertical="center" shrinkToFit="1"/>
    </xf>
    <xf numFmtId="38" fontId="6" fillId="2" borderId="129" xfId="1" applyFont="1" applyFill="1" applyBorder="1" applyAlignment="1">
      <alignment horizontal="right" vertical="center" shrinkToFit="1"/>
    </xf>
    <xf numFmtId="38" fontId="6" fillId="2" borderId="130" xfId="1" applyFont="1" applyFill="1" applyBorder="1" applyAlignment="1">
      <alignment horizontal="right" vertical="center" shrinkToFit="1"/>
    </xf>
    <xf numFmtId="0" fontId="5" fillId="3" borderId="109" xfId="10" applyFont="1" applyFill="1" applyBorder="1" applyAlignment="1">
      <alignment horizontal="center" vertical="center"/>
    </xf>
    <xf numFmtId="0" fontId="5" fillId="3" borderId="137"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8" xfId="10" applyNumberFormat="1" applyFont="1" applyFill="1" applyBorder="1" applyAlignment="1">
      <alignment horizontal="center" vertical="center"/>
    </xf>
    <xf numFmtId="38" fontId="6" fillId="2" borderId="139"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40" xfId="1" applyNumberFormat="1" applyFont="1" applyFill="1" applyBorder="1" applyAlignment="1">
      <alignment horizontal="right" vertical="center" shrinkToFit="1"/>
    </xf>
    <xf numFmtId="0" fontId="14" fillId="3" borderId="141"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42" xfId="10" applyNumberFormat="1" applyFont="1" applyFill="1" applyBorder="1" applyAlignment="1">
      <alignment horizontal="center" vertical="center" shrinkToFit="1"/>
    </xf>
    <xf numFmtId="0" fontId="5" fillId="3" borderId="144" xfId="10" applyFont="1" applyFill="1" applyBorder="1" applyAlignment="1">
      <alignment horizontal="center" vertical="center"/>
    </xf>
    <xf numFmtId="217" fontId="6" fillId="3" borderId="145" xfId="10" applyNumberFormat="1" applyFont="1" applyFill="1" applyBorder="1" applyAlignment="1">
      <alignment horizontal="center" vertical="center" shrinkToFit="1"/>
    </xf>
    <xf numFmtId="210" fontId="6" fillId="3" borderId="146" xfId="10" applyNumberFormat="1" applyFont="1" applyFill="1" applyBorder="1" applyAlignment="1">
      <alignment horizontal="center" vertical="center"/>
    </xf>
    <xf numFmtId="38" fontId="6" fillId="2" borderId="147" xfId="1" applyFont="1" applyFill="1" applyBorder="1" applyAlignment="1">
      <alignment horizontal="right" vertical="center" shrinkToFit="1"/>
    </xf>
    <xf numFmtId="219" fontId="6" fillId="3" borderId="145" xfId="1" applyNumberFormat="1" applyFont="1" applyFill="1" applyBorder="1" applyAlignment="1">
      <alignment horizontal="right" vertical="center" shrinkToFit="1"/>
    </xf>
    <xf numFmtId="219" fontId="6" fillId="3" borderId="146" xfId="1" applyNumberFormat="1" applyFont="1" applyFill="1" applyBorder="1" applyAlignment="1">
      <alignment horizontal="right" vertical="center" shrinkToFit="1"/>
    </xf>
    <xf numFmtId="0" fontId="14" fillId="3" borderId="147" xfId="10" applyFont="1" applyFill="1" applyBorder="1" applyAlignment="1">
      <alignment horizontal="center" vertical="center" wrapText="1" shrinkToFit="1"/>
    </xf>
    <xf numFmtId="0" fontId="6" fillId="3" borderId="150" xfId="10" applyFont="1" applyFill="1" applyBorder="1" applyAlignment="1">
      <alignment vertical="center" shrinkToFit="1"/>
    </xf>
    <xf numFmtId="217" fontId="6" fillId="3" borderId="151"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52" xfId="1" applyNumberFormat="1" applyFont="1" applyFill="1" applyBorder="1" applyAlignment="1">
      <alignment horizontal="right" vertical="center" shrinkToFit="1"/>
    </xf>
    <xf numFmtId="38" fontId="6" fillId="2" borderId="141" xfId="1" applyFont="1" applyFill="1" applyBorder="1" applyAlignment="1">
      <alignment horizontal="right" vertical="center" shrinkToFit="1"/>
    </xf>
    <xf numFmtId="0" fontId="14" fillId="3" borderId="153" xfId="10" applyFont="1" applyFill="1" applyBorder="1" applyAlignment="1">
      <alignment horizontal="center" vertical="center" wrapText="1" shrinkToFit="1"/>
    </xf>
    <xf numFmtId="217" fontId="6" fillId="3" borderId="154" xfId="10" applyNumberFormat="1" applyFont="1" applyFill="1" applyBorder="1" applyAlignment="1">
      <alignment horizontal="center" vertical="center" shrinkToFit="1"/>
    </xf>
    <xf numFmtId="0" fontId="5" fillId="3" borderId="134"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5" xfId="10" applyNumberFormat="1" applyFont="1" applyFill="1" applyBorder="1" applyAlignment="1">
      <alignment horizontal="center" vertical="center"/>
    </xf>
    <xf numFmtId="0" fontId="14" fillId="3" borderId="136" xfId="10" applyFont="1" applyFill="1" applyBorder="1" applyAlignment="1">
      <alignment horizontal="center" vertical="center" wrapText="1" shrinkToFit="1"/>
    </xf>
    <xf numFmtId="0" fontId="5" fillId="4" borderId="109" xfId="10" applyFont="1" applyFill="1" applyBorder="1" applyAlignment="1">
      <alignment horizontal="center" vertical="center" wrapText="1"/>
    </xf>
    <xf numFmtId="0" fontId="5" fillId="4" borderId="155" xfId="10" applyFont="1" applyFill="1" applyBorder="1" applyAlignment="1">
      <alignment horizontal="center" vertical="center" wrapText="1"/>
    </xf>
    <xf numFmtId="0" fontId="5" fillId="4" borderId="156" xfId="10" applyFont="1" applyFill="1" applyBorder="1" applyAlignment="1">
      <alignment horizontal="center" vertical="center" wrapText="1"/>
    </xf>
    <xf numFmtId="0" fontId="5"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xf>
    <xf numFmtId="0" fontId="6"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shrinkToFit="1"/>
    </xf>
    <xf numFmtId="0" fontId="6" fillId="4" borderId="161"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47" xfId="0" applyFont="1" applyBorder="1">
      <alignment vertical="center"/>
    </xf>
    <xf numFmtId="0" fontId="18" fillId="0" borderId="46" xfId="0" applyFont="1" applyBorder="1">
      <alignment vertical="center"/>
    </xf>
    <xf numFmtId="0" fontId="6" fillId="0" borderId="45"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207" fontId="5" fillId="0" borderId="0" xfId="0" applyNumberFormat="1" applyFont="1">
      <alignment vertical="center"/>
    </xf>
    <xf numFmtId="0" fontId="76" fillId="0" borderId="0" xfId="0" applyFont="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63" xfId="0" applyNumberFormat="1" applyFont="1" applyFill="1" applyBorder="1" applyAlignment="1">
      <alignment vertical="center" wrapText="1"/>
    </xf>
    <xf numFmtId="0" fontId="5" fillId="0" borderId="10"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pplyAlignment="1">
      <alignment horizontal="center" vertical="center" textRotation="255"/>
    </xf>
    <xf numFmtId="217" fontId="5" fillId="3" borderId="163" xfId="0" applyNumberFormat="1" applyFont="1" applyFill="1" applyBorder="1">
      <alignment vertical="center"/>
    </xf>
    <xf numFmtId="0" fontId="5" fillId="0" borderId="165"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217" fontId="5" fillId="3" borderId="163" xfId="0" applyNumberFormat="1" applyFont="1" applyFill="1" applyBorder="1" applyAlignment="1">
      <alignment vertical="center" wrapText="1"/>
    </xf>
    <xf numFmtId="0" fontId="5" fillId="0" borderId="0" xfId="0" applyFont="1" applyAlignment="1">
      <alignment horizontal="left" vertical="center" wrapText="1"/>
    </xf>
    <xf numFmtId="217" fontId="5" fillId="3" borderId="172" xfId="0" applyNumberFormat="1" applyFont="1" applyFill="1" applyBorder="1" applyAlignment="1">
      <alignment vertical="center" wrapText="1"/>
    </xf>
    <xf numFmtId="0" fontId="5" fillId="4" borderId="175" xfId="0" applyFont="1" applyFill="1" applyBorder="1" applyAlignment="1">
      <alignment horizontal="center" vertical="center" shrinkToFit="1"/>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14" xfId="2" quotePrefix="1" applyFont="1" applyBorder="1" applyAlignment="1">
      <alignment vertical="center"/>
    </xf>
    <xf numFmtId="0" fontId="17" fillId="0" borderId="0" xfId="0" applyFont="1" applyAlignment="1">
      <alignment horizontal="left" vertical="center"/>
    </xf>
    <xf numFmtId="0" fontId="5" fillId="0" borderId="0" xfId="2" applyFont="1" applyAlignment="1">
      <alignment vertical="center"/>
    </xf>
    <xf numFmtId="0" fontId="7" fillId="0" borderId="0" xfId="0" applyFont="1" applyAlignment="1">
      <alignment horizontal="right" vertical="center"/>
    </xf>
    <xf numFmtId="0" fontId="44" fillId="0" borderId="0" xfId="0" applyFont="1" applyAlignment="1">
      <alignment horizontal="right"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7" xfId="14" applyFont="1" applyBorder="1" applyAlignment="1">
      <alignment vertical="center"/>
    </xf>
    <xf numFmtId="38" fontId="30" fillId="2" borderId="117"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16" xfId="5" applyFont="1" applyBorder="1" applyAlignment="1">
      <alignment horizontal="left" vertical="center" wrapTex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85" xfId="0" applyFont="1" applyFill="1" applyBorder="1" applyAlignment="1">
      <alignment horizontal="center" vertical="center"/>
    </xf>
    <xf numFmtId="0" fontId="97" fillId="15" borderId="188" xfId="0" applyFont="1" applyFill="1" applyBorder="1" applyAlignment="1">
      <alignment horizontal="center" vertical="center"/>
    </xf>
    <xf numFmtId="0" fontId="95" fillId="0" borderId="191" xfId="0" applyFont="1" applyBorder="1" applyAlignment="1">
      <alignment vertical="center" textRotation="255" wrapText="1"/>
    </xf>
    <xf numFmtId="0" fontId="95" fillId="0" borderId="188"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7" xfId="1" applyFont="1" applyFill="1" applyBorder="1" applyAlignment="1">
      <alignment horizontal="center" vertical="center" shrinkToFit="1"/>
    </xf>
    <xf numFmtId="38" fontId="95" fillId="6" borderId="116" xfId="1" applyFont="1" applyFill="1" applyBorder="1" applyAlignment="1">
      <alignment horizontal="center" vertical="center" shrinkToFit="1"/>
    </xf>
    <xf numFmtId="197" fontId="95" fillId="6" borderId="117" xfId="1" applyNumberFormat="1" applyFont="1" applyFill="1" applyBorder="1" applyAlignment="1">
      <alignment horizontal="left" vertical="center" shrinkToFit="1"/>
    </xf>
    <xf numFmtId="0" fontId="95" fillId="6" borderId="117" xfId="0" applyFont="1" applyFill="1" applyBorder="1" applyAlignment="1">
      <alignment vertical="center" shrinkToFit="1"/>
    </xf>
    <xf numFmtId="226" fontId="95" fillId="6" borderId="117" xfId="0" applyNumberFormat="1" applyFont="1" applyFill="1" applyBorder="1" applyAlignment="1">
      <alignment horizontal="right" vertical="center" shrinkToFit="1"/>
    </xf>
    <xf numFmtId="226" fontId="95" fillId="6" borderId="117" xfId="0" applyNumberFormat="1" applyFont="1" applyFill="1" applyBorder="1" applyAlignment="1">
      <alignment horizontal="center" vertical="center" shrinkToFit="1"/>
    </xf>
    <xf numFmtId="38" fontId="95" fillId="6" borderId="194"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0" fillId="6" borderId="5" xfId="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1" fillId="17" borderId="0" xfId="0" applyFont="1" applyFill="1" applyAlignment="1">
      <alignment horizontal="left" vertical="center"/>
    </xf>
    <xf numFmtId="58" fontId="59" fillId="3" borderId="0" xfId="0" applyNumberFormat="1" applyFont="1" applyFill="1" applyAlignment="1">
      <alignment horizontal="right" vertical="center"/>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wrapText="1"/>
      <protection locked="0"/>
    </xf>
    <xf numFmtId="0" fontId="6" fillId="6" borderId="0" xfId="18" applyFont="1" applyFill="1" applyAlignment="1" applyProtection="1">
      <protection locked="0"/>
    </xf>
    <xf numFmtId="0" fontId="40" fillId="6" borderId="195" xfId="5" applyFont="1" applyFill="1" applyBorder="1" applyAlignment="1">
      <alignment horizontal="center" vertical="top" textRotation="255" wrapText="1"/>
    </xf>
    <xf numFmtId="0" fontId="40" fillId="6" borderId="196" xfId="5" applyFont="1" applyFill="1" applyBorder="1" applyAlignment="1">
      <alignment horizontal="center" vertical="top" textRotation="255" wrapText="1"/>
    </xf>
    <xf numFmtId="0" fontId="40" fillId="6" borderId="197" xfId="5" applyFont="1" applyFill="1" applyBorder="1" applyAlignment="1">
      <alignment horizontal="center" vertical="top" textRotation="255" wrapText="1"/>
    </xf>
    <xf numFmtId="0" fontId="6" fillId="6" borderId="198" xfId="18" applyFont="1" applyFill="1" applyBorder="1" applyAlignment="1" applyProtection="1">
      <alignment vertical="top" textRotation="255"/>
      <protection locked="0"/>
    </xf>
    <xf numFmtId="0" fontId="40" fillId="6" borderId="198"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 fillId="6" borderId="141"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9" xfId="18" applyFont="1" applyFill="1" applyBorder="1" applyAlignment="1" applyProtection="1">
      <alignment horizontal="center" vertical="center"/>
      <protection locked="0"/>
    </xf>
    <xf numFmtId="0" fontId="41" fillId="6" borderId="141"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9" xfId="18" applyFont="1" applyFill="1" applyBorder="1" applyAlignment="1" applyProtection="1">
      <alignment horizontal="center" vertical="center" wrapText="1"/>
      <protection locked="0"/>
    </xf>
    <xf numFmtId="0" fontId="5" fillId="6" borderId="200"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6" fillId="0" borderId="0" xfId="18" applyFont="1" applyAlignment="1" applyProtection="1">
      <alignment horizontal="right"/>
      <protection locked="0"/>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0" fontId="97" fillId="0" borderId="12" xfId="0" applyFont="1" applyBorder="1" applyAlignment="1">
      <alignment horizontal="center" vertical="center"/>
    </xf>
    <xf numFmtId="0" fontId="97" fillId="0" borderId="191"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6" fillId="0" borderId="0" xfId="8" applyFont="1">
      <alignment vertical="center"/>
    </xf>
    <xf numFmtId="0" fontId="3" fillId="0" borderId="0" xfId="8" applyFont="1" applyAlignment="1">
      <alignment horizontal="righ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9" fillId="0" borderId="0" xfId="0" applyFont="1" applyAlignment="1">
      <alignment vertical="center" wrapText="1"/>
    </xf>
    <xf numFmtId="0" fontId="6" fillId="3" borderId="26" xfId="0" applyFont="1" applyFill="1" applyBorder="1">
      <alignment vertical="center"/>
    </xf>
    <xf numFmtId="0" fontId="14" fillId="0" borderId="12" xfId="0" applyFont="1" applyBorder="1" applyAlignment="1">
      <alignment vertical="center" wrapText="1"/>
    </xf>
    <xf numFmtId="0" fontId="61" fillId="0" borderId="0" xfId="0" applyFont="1" applyAlignment="1">
      <alignment horizontal="justify" vertical="center"/>
    </xf>
    <xf numFmtId="0" fontId="61" fillId="0" borderId="0" xfId="0" applyFont="1" applyAlignment="1">
      <alignment horizontal="center" vertical="center"/>
    </xf>
    <xf numFmtId="0" fontId="60" fillId="3" borderId="5" xfId="7" applyFont="1" applyFill="1" applyBorder="1" applyAlignment="1">
      <alignment horizontal="center" vertical="center"/>
    </xf>
    <xf numFmtId="0" fontId="60" fillId="3" borderId="0" xfId="7" applyFont="1" applyFill="1">
      <alignment vertical="center"/>
    </xf>
    <xf numFmtId="0" fontId="60" fillId="0" borderId="0" xfId="7" applyFont="1" applyAlignment="1">
      <alignment horizontal="center" vertical="center"/>
    </xf>
    <xf numFmtId="0" fontId="5" fillId="4" borderId="5" xfId="0" applyFont="1" applyFill="1" applyBorder="1" applyAlignment="1">
      <alignment horizontal="center" vertical="center" wrapText="1"/>
    </xf>
    <xf numFmtId="180" fontId="16" fillId="0" borderId="10" xfId="1" applyNumberFormat="1" applyFont="1" applyFill="1" applyBorder="1" applyAlignment="1">
      <alignment horizontal="right" vertical="center" shrinkToFit="1"/>
    </xf>
    <xf numFmtId="0" fontId="5" fillId="4" borderId="13"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3" fontId="16" fillId="0" borderId="22" xfId="0" applyNumberFormat="1" applyFont="1" applyBorder="1" applyAlignment="1">
      <alignment horizontal="right" vertical="center" shrinkToFit="1"/>
    </xf>
    <xf numFmtId="0" fontId="14" fillId="0" borderId="14" xfId="0" applyFont="1" applyBorder="1" applyAlignment="1">
      <alignment horizontal="center" vertical="center" shrinkToFit="1"/>
    </xf>
    <xf numFmtId="0" fontId="14" fillId="3" borderId="14" xfId="0" applyFont="1" applyFill="1" applyBorder="1" applyAlignment="1">
      <alignment horizontal="center" vertical="center" shrinkToFit="1"/>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vertical="top" wrapText="1"/>
    </xf>
    <xf numFmtId="0" fontId="9" fillId="0" borderId="0" xfId="0" applyFont="1" applyAlignment="1">
      <alignment horizontal="left" vertical="center" wrapText="1"/>
    </xf>
    <xf numFmtId="0" fontId="5" fillId="5" borderId="7" xfId="0" applyFont="1" applyFill="1" applyBorder="1" applyAlignment="1">
      <alignment horizontal="center" vertical="center"/>
    </xf>
    <xf numFmtId="0" fontId="19" fillId="0" borderId="0" xfId="0" applyFont="1" applyAlignment="1">
      <alignment horizontal="center" vertical="center"/>
    </xf>
    <xf numFmtId="0" fontId="19" fillId="0" borderId="55" xfId="0" applyFont="1" applyBorder="1" applyAlignment="1">
      <alignment vertical="top" wrapText="1"/>
    </xf>
    <xf numFmtId="0" fontId="5" fillId="4" borderId="10" xfId="0" applyFont="1" applyFill="1" applyBorder="1" applyAlignment="1">
      <alignment horizontal="center" vertical="center" wrapText="1"/>
    </xf>
    <xf numFmtId="0" fontId="5" fillId="0" borderId="8" xfId="0" applyFont="1" applyBorder="1" applyAlignment="1">
      <alignment horizontal="left" vertical="center" wrapText="1"/>
    </xf>
    <xf numFmtId="0" fontId="5" fillId="3" borderId="8" xfId="0" applyFont="1" applyFill="1" applyBorder="1" applyAlignment="1">
      <alignment horizontal="center" vertical="center"/>
    </xf>
    <xf numFmtId="0" fontId="5" fillId="4" borderId="14"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31" fillId="0" borderId="0" xfId="0" applyFont="1" applyAlignment="1">
      <alignment vertical="center" wrapText="1"/>
    </xf>
    <xf numFmtId="0" fontId="6" fillId="3" borderId="5" xfId="0" applyFont="1" applyFill="1" applyBorder="1" applyAlignment="1">
      <alignment horizontal="center" vertical="center"/>
    </xf>
    <xf numFmtId="0" fontId="9" fillId="0" borderId="0" xfId="0" applyFont="1" applyAlignment="1">
      <alignment horizontal="center" vertical="center"/>
    </xf>
    <xf numFmtId="0" fontId="19" fillId="0" borderId="0" xfId="0" applyFont="1" applyAlignment="1">
      <alignment horizontal="left" vertical="center" wrapText="1"/>
    </xf>
    <xf numFmtId="0" fontId="5" fillId="3" borderId="6" xfId="0" applyFont="1" applyFill="1" applyBorder="1" applyAlignment="1">
      <alignment horizontal="center" vertical="center"/>
    </xf>
    <xf numFmtId="0" fontId="5" fillId="0" borderId="0" xfId="0" applyFont="1" applyAlignment="1">
      <alignment horizontal="left" vertical="top" wrapText="1"/>
    </xf>
    <xf numFmtId="0" fontId="32" fillId="0" borderId="0" xfId="0" applyFont="1" applyAlignment="1">
      <alignment horizontal="left" vertical="top" wrapText="1"/>
    </xf>
    <xf numFmtId="0" fontId="54" fillId="0" borderId="5" xfId="18" applyFont="1" applyBorder="1" applyAlignment="1" applyProtection="1">
      <alignment horizontal="center" vertical="center"/>
      <protection locked="0"/>
    </xf>
    <xf numFmtId="0" fontId="34"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34" fillId="0" borderId="0" xfId="5" applyFont="1" applyAlignment="1">
      <alignment horizontal="center" vertical="top" textRotation="255" wrapText="1"/>
    </xf>
    <xf numFmtId="0" fontId="5" fillId="0" borderId="0" xfId="18" applyFont="1" applyAlignment="1" applyProtection="1">
      <alignment horizontal="center" vertical="center"/>
      <protection locked="0"/>
    </xf>
    <xf numFmtId="0" fontId="5" fillId="0" borderId="0" xfId="18" applyFont="1" applyAlignment="1" applyProtection="1">
      <alignment vertical="top" textRotation="255"/>
      <protection locked="0"/>
    </xf>
    <xf numFmtId="0" fontId="59" fillId="0" borderId="0" xfId="5" applyFont="1">
      <alignment vertical="center"/>
    </xf>
    <xf numFmtId="0" fontId="6" fillId="0" borderId="0" xfId="9" applyFont="1" applyAlignment="1">
      <alignment vertical="center" wrapText="1"/>
    </xf>
    <xf numFmtId="217"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5" fillId="4" borderId="6" xfId="12" applyFont="1" applyFill="1" applyBorder="1" applyAlignment="1">
      <alignment horizontal="center" vertical="center" wrapText="1" shrinkToFit="1" readingOrder="1"/>
    </xf>
    <xf numFmtId="38" fontId="5" fillId="2" borderId="116" xfId="1" applyFont="1" applyFill="1" applyBorder="1" applyAlignment="1">
      <alignment horizontal="right" vertical="center" shrinkToFit="1" readingOrder="1"/>
    </xf>
    <xf numFmtId="0" fontId="9" fillId="0" borderId="0" xfId="9" applyFont="1">
      <alignment vertical="center"/>
    </xf>
    <xf numFmtId="0" fontId="59" fillId="17" borderId="0" xfId="0" applyFont="1" applyFill="1" applyAlignment="1">
      <alignment horizontal="left" vertical="center"/>
    </xf>
    <xf numFmtId="0" fontId="6" fillId="2" borderId="16" xfId="0" applyFont="1" applyFill="1" applyBorder="1" applyAlignment="1">
      <alignment horizontal="center" vertical="center"/>
    </xf>
    <xf numFmtId="0" fontId="5" fillId="0" borderId="26" xfId="0" applyFont="1" applyBorder="1" applyAlignment="1">
      <alignment vertical="center" wrapText="1"/>
    </xf>
    <xf numFmtId="0" fontId="34" fillId="0" borderId="17" xfId="5" applyFont="1" applyBorder="1">
      <alignment vertical="center"/>
    </xf>
    <xf numFmtId="0" fontId="34" fillId="0" borderId="26" xfId="5" applyFont="1" applyBorder="1">
      <alignment vertical="center"/>
    </xf>
    <xf numFmtId="0" fontId="6" fillId="5" borderId="5" xfId="0" applyFont="1" applyFill="1" applyBorder="1">
      <alignment vertical="center"/>
    </xf>
    <xf numFmtId="0" fontId="92" fillId="4" borderId="5" xfId="14" applyFont="1" applyFill="1" applyBorder="1" applyAlignment="1">
      <alignment horizontal="center"/>
    </xf>
    <xf numFmtId="0" fontId="40" fillId="0" borderId="5" xfId="5" applyFont="1" applyBorder="1" applyAlignment="1">
      <alignment horizontal="center" vertical="center" wrapText="1"/>
    </xf>
    <xf numFmtId="0" fontId="40" fillId="0" borderId="12" xfId="5" applyFont="1" applyBorder="1" applyAlignment="1">
      <alignment horizontal="left" vertical="top" wrapText="1"/>
    </xf>
    <xf numFmtId="0" fontId="40" fillId="0" borderId="12" xfId="5" applyFont="1" applyBorder="1" applyAlignment="1">
      <alignment vertical="top" wrapText="1"/>
    </xf>
    <xf numFmtId="0" fontId="40" fillId="0" borderId="5" xfId="5" applyFont="1" applyBorder="1" applyAlignment="1">
      <alignment horizontal="left" vertical="top"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40" fillId="0" borderId="6" xfId="5" applyFont="1" applyBorder="1" applyAlignment="1">
      <alignment horizontal="center" vertical="center" wrapText="1"/>
    </xf>
    <xf numFmtId="0" fontId="79" fillId="0" borderId="16" xfId="5" applyFont="1" applyBorder="1" applyAlignment="1">
      <alignment vertical="center" wrapText="1"/>
    </xf>
    <xf numFmtId="0" fontId="78" fillId="0" borderId="5" xfId="5" applyFont="1" applyBorder="1" applyAlignment="1">
      <alignment horizontal="center" vertical="center"/>
    </xf>
    <xf numFmtId="0" fontId="79" fillId="0" borderId="5" xfId="5" applyFont="1" applyBorder="1" applyAlignment="1">
      <alignment horizontal="center" vertical="center" wrapText="1"/>
    </xf>
    <xf numFmtId="0" fontId="30" fillId="0" borderId="13" xfId="0" applyFont="1" applyBorder="1" applyAlignment="1">
      <alignment horizontal="left" vertical="center" indent="1"/>
    </xf>
    <xf numFmtId="0" fontId="30" fillId="0" borderId="0" xfId="0" applyFont="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Alignment="1">
      <alignment horizontal="left" vertical="center" indent="2"/>
    </xf>
    <xf numFmtId="0" fontId="47" fillId="0" borderId="20" xfId="0" applyFont="1" applyBorder="1" applyAlignment="1">
      <alignment horizontal="left" vertical="center" indent="2"/>
    </xf>
    <xf numFmtId="0" fontId="30" fillId="0" borderId="13" xfId="0" applyFont="1" applyBorder="1">
      <alignment vertical="center"/>
    </xf>
    <xf numFmtId="0" fontId="30" fillId="0" borderId="20" xfId="0" applyFont="1" applyBorder="1">
      <alignment vertical="center"/>
    </xf>
    <xf numFmtId="0" fontId="43" fillId="9" borderId="84" xfId="5" applyFont="1" applyFill="1" applyBorder="1" applyAlignment="1">
      <alignment horizontal="center" vertical="center"/>
    </xf>
    <xf numFmtId="0" fontId="95" fillId="6" borderId="117" xfId="0" applyFont="1" applyFill="1" applyBorder="1" applyAlignment="1">
      <alignment horizontal="center" vertical="center" shrinkToFit="1"/>
    </xf>
    <xf numFmtId="0" fontId="101" fillId="6" borderId="5" xfId="0" applyFont="1" applyFill="1" applyBorder="1" applyAlignment="1">
      <alignment horizontal="center" vertical="center" textRotation="255" wrapText="1"/>
    </xf>
    <xf numFmtId="0" fontId="101" fillId="0" borderId="5" xfId="0" applyFont="1" applyBorder="1" applyAlignment="1">
      <alignment horizontal="center" vertical="center" wrapTex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95" fillId="0" borderId="6" xfId="0" applyFont="1" applyBorder="1" applyAlignment="1">
      <alignment horizontal="left" vertical="center" wrapText="1"/>
    </xf>
    <xf numFmtId="0" fontId="95" fillId="0" borderId="5" xfId="0" applyFont="1" applyBorder="1" applyAlignment="1">
      <alignment horizontal="center" vertical="center" wrapText="1"/>
    </xf>
    <xf numFmtId="0" fontId="95" fillId="0" borderId="0" xfId="0" applyFont="1" applyAlignment="1">
      <alignment horizontal="left" vertical="center" wrapText="1"/>
    </xf>
    <xf numFmtId="0" fontId="97" fillId="0" borderId="0" xfId="0" applyFont="1" applyAlignment="1">
      <alignment horizontal="left"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0" fontId="60" fillId="0" borderId="0" xfId="0" applyFont="1" applyAlignment="1">
      <alignment horizontal="center" vertical="top"/>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0" borderId="0" xfId="0" applyFont="1" applyAlignment="1">
      <alignment vertical="center" wrapText="1"/>
    </xf>
    <xf numFmtId="0" fontId="9" fillId="3" borderId="0" xfId="0" applyFont="1" applyFill="1" applyAlignment="1">
      <alignment vertical="center" wrapText="1"/>
    </xf>
    <xf numFmtId="0" fontId="9" fillId="2" borderId="0" xfId="0" applyFont="1" applyFill="1" applyAlignment="1">
      <alignment vertical="center" wrapText="1"/>
    </xf>
    <xf numFmtId="0" fontId="6" fillId="0" borderId="0" xfId="0" applyFont="1">
      <alignment vertical="center"/>
    </xf>
    <xf numFmtId="0" fontId="6" fillId="3" borderId="26" xfId="0" applyFont="1" applyFill="1" applyBorder="1">
      <alignment vertical="center"/>
    </xf>
    <xf numFmtId="0" fontId="6" fillId="3" borderId="104" xfId="0" applyFont="1" applyFill="1" applyBorder="1">
      <alignment vertical="center"/>
    </xf>
    <xf numFmtId="0" fontId="6" fillId="3" borderId="55" xfId="0" applyFont="1" applyFill="1" applyBorder="1">
      <alignment vertical="center"/>
    </xf>
    <xf numFmtId="0" fontId="6" fillId="3" borderId="56" xfId="0" applyFont="1" applyFill="1" applyBorder="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0" fillId="0" borderId="0" xfId="0" applyFont="1" applyAlignment="1">
      <alignment horizontal="left" vertical="top" wrapText="1"/>
    </xf>
    <xf numFmtId="0" fontId="61" fillId="0" borderId="0" xfId="0" applyFont="1" applyAlignment="1">
      <alignment horizontal="justify" vertical="center"/>
    </xf>
    <xf numFmtId="208" fontId="59" fillId="17"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Alignment="1">
      <alignment horizontal="left" vertical="center" wrapText="1" shrinkToFit="1"/>
    </xf>
    <xf numFmtId="0" fontId="9" fillId="0" borderId="0" xfId="0" applyFont="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Border="1" applyAlignment="1">
      <alignment horizontal="right" vertical="center" shrinkToFit="1"/>
    </xf>
    <xf numFmtId="183" fontId="16" fillId="0" borderId="22" xfId="0" applyNumberFormat="1" applyFont="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1" xfId="0" applyNumberFormat="1"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178" fontId="14" fillId="0" borderId="14" xfId="0" applyNumberFormat="1" applyFont="1" applyBorder="1" applyAlignment="1">
      <alignment horizontal="center" vertical="center" shrinkToFit="1"/>
    </xf>
    <xf numFmtId="178" fontId="14" fillId="0" borderId="15" xfId="0" applyNumberFormat="1" applyFont="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Alignment="1">
      <alignment horizontal="center" vertical="center" shrinkToFit="1"/>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3" fillId="0" borderId="0" xfId="0" applyFont="1" applyAlignment="1">
      <alignment horizontal="lef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5" fillId="0" borderId="0" xfId="0" applyFont="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58" fontId="3" fillId="17" borderId="0" xfId="0" applyNumberFormat="1" applyFont="1" applyFill="1" applyAlignment="1">
      <alignment horizontal="right" vertical="center"/>
    </xf>
    <xf numFmtId="0" fontId="3" fillId="17" borderId="0" xfId="0" applyFont="1" applyFill="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left" vertical="center" wrapText="1"/>
    </xf>
    <xf numFmtId="183" fontId="16" fillId="2" borderId="5" xfId="0" applyNumberFormat="1" applyFont="1" applyFill="1" applyBorder="1" applyAlignment="1">
      <alignment vertical="center" shrinkToFit="1"/>
    </xf>
    <xf numFmtId="0" fontId="5" fillId="0" borderId="0" xfId="0" applyFont="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20" xfId="0" applyFont="1" applyBorder="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7" xfId="0" applyNumberFormat="1" applyFont="1" applyFill="1" applyBorder="1">
      <alignment vertical="center"/>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Border="1" applyAlignment="1">
      <alignment horizontal="center" vertical="center" wrapText="1"/>
    </xf>
    <xf numFmtId="0" fontId="19" fillId="0" borderId="0" xfId="0" applyFont="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19" fillId="0" borderId="20" xfId="0" applyFont="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Border="1" applyAlignment="1">
      <alignment vertical="top" wrapText="1"/>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5" fillId="5" borderId="6" xfId="0" applyFont="1" applyFill="1" applyBorder="1" applyAlignment="1">
      <alignment horizontal="center" vertical="center"/>
    </xf>
    <xf numFmtId="0" fontId="5"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19" fillId="0" borderId="51" xfId="0" applyFont="1" applyBorder="1" applyAlignment="1">
      <alignment horizontal="left" vertical="center" shrinkToFit="1"/>
    </xf>
    <xf numFmtId="0" fontId="19" fillId="0" borderId="0" xfId="0" applyFont="1" applyAlignment="1">
      <alignment horizontal="left" vertical="center" shrinkToFit="1"/>
    </xf>
    <xf numFmtId="0" fontId="19" fillId="0" borderId="20" xfId="0" applyFont="1" applyBorder="1" applyAlignment="1">
      <alignment horizontal="left" vertical="center" shrinkToFit="1"/>
    </xf>
    <xf numFmtId="0" fontId="27" fillId="0" borderId="13" xfId="0" applyFont="1" applyBorder="1" applyAlignment="1">
      <alignment vertical="center" wrapText="1"/>
    </xf>
    <xf numFmtId="0" fontId="27" fillId="0" borderId="0" xfId="0" applyFont="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18" fillId="0" borderId="5" xfId="0" applyFont="1" applyBorder="1" applyAlignment="1">
      <alignment horizontal="center" vertical="center" shrinkToFi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6" xfId="0" applyFont="1" applyBorder="1" applyAlignment="1">
      <alignment vertical="center" shrinkToFit="1"/>
    </xf>
    <xf numFmtId="0" fontId="27" fillId="0" borderId="7" xfId="0" applyFont="1" applyBorder="1" applyAlignment="1">
      <alignment vertical="center" shrinkToFit="1"/>
    </xf>
    <xf numFmtId="0" fontId="27" fillId="0" borderId="8" xfId="0" applyFont="1" applyBorder="1" applyAlignment="1">
      <alignment vertical="center" shrinkToFit="1"/>
    </xf>
    <xf numFmtId="0" fontId="9" fillId="0" borderId="13" xfId="0" applyFont="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Border="1" applyAlignment="1">
      <alignment vertical="center" textRotation="255" wrapText="1"/>
    </xf>
    <xf numFmtId="0" fontId="5" fillId="0" borderId="11" xfId="0" applyFont="1" applyBorder="1" applyAlignment="1">
      <alignment vertical="center" textRotation="255" wrapText="1"/>
    </xf>
    <xf numFmtId="0" fontId="5" fillId="0" borderId="13" xfId="0" applyFont="1" applyBorder="1" applyAlignment="1">
      <alignment vertical="center" textRotation="255" wrapText="1"/>
    </xf>
    <xf numFmtId="0" fontId="5" fillId="0" borderId="20" xfId="0" applyFont="1" applyBorder="1" applyAlignment="1">
      <alignment vertical="center" textRotation="255" wrapText="1"/>
    </xf>
    <xf numFmtId="0" fontId="5" fillId="0" borderId="14" xfId="0" applyFont="1" applyBorder="1" applyAlignment="1">
      <alignment vertical="center" wrapText="1"/>
    </xf>
    <xf numFmtId="0" fontId="5" fillId="0" borderId="26" xfId="0" applyFont="1" applyBorder="1" applyAlignment="1">
      <alignment vertical="center" wrapText="1"/>
    </xf>
    <xf numFmtId="0" fontId="5" fillId="0" borderId="15" xfId="0" applyFont="1" applyBorder="1" applyAlignment="1">
      <alignment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lignment vertical="center"/>
    </xf>
    <xf numFmtId="0" fontId="5" fillId="3" borderId="7" xfId="0" applyFont="1" applyFill="1" applyBorder="1">
      <alignment vertical="center"/>
    </xf>
    <xf numFmtId="0" fontId="5" fillId="3" borderId="8" xfId="0" applyFont="1" applyFill="1" applyBorder="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Alignment="1">
      <alignment horizontal="left" vertical="center" wrapText="1"/>
    </xf>
    <xf numFmtId="0" fontId="9" fillId="0" borderId="13" xfId="0" applyFont="1" applyBorder="1" applyAlignment="1">
      <alignment vertical="center" wrapText="1"/>
    </xf>
    <xf numFmtId="0" fontId="9" fillId="0" borderId="20" xfId="0" applyFont="1" applyBorder="1" applyAlignment="1">
      <alignment vertical="center" wrapText="1"/>
    </xf>
    <xf numFmtId="0" fontId="9" fillId="0" borderId="13" xfId="0" applyFont="1" applyBorder="1" applyAlignment="1">
      <alignment horizontal="left" vertical="center" shrinkToFit="1"/>
    </xf>
    <xf numFmtId="0" fontId="9" fillId="0" borderId="0" xfId="0" applyFont="1" applyAlignment="1">
      <alignment horizontal="left" vertical="center" shrinkToFit="1"/>
    </xf>
    <xf numFmtId="0" fontId="9" fillId="0" borderId="20" xfId="0" applyFont="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9" fillId="0" borderId="13" xfId="0" quotePrefix="1" applyFont="1" applyBorder="1" applyAlignment="1">
      <alignment horizontal="left" vertical="center" shrinkToFit="1"/>
    </xf>
    <xf numFmtId="0" fontId="9" fillId="0" borderId="0" xfId="0" quotePrefix="1" applyFont="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Border="1" applyAlignment="1">
      <alignment horizontal="left" vertical="center" wrapText="1"/>
    </xf>
    <xf numFmtId="0" fontId="5" fillId="0" borderId="26" xfId="0" applyFont="1" applyBorder="1" applyAlignment="1">
      <alignment horizontal="left" vertical="center" wrapText="1"/>
    </xf>
    <xf numFmtId="0" fontId="5" fillId="0" borderId="15" xfId="0" applyFont="1" applyBorder="1" applyAlignment="1">
      <alignment horizontal="left" vertical="center" wrapText="1"/>
    </xf>
    <xf numFmtId="0" fontId="5" fillId="4" borderId="38" xfId="0" applyFont="1" applyFill="1" applyBorder="1" applyAlignment="1">
      <alignment horizontal="center" vertical="center"/>
    </xf>
    <xf numFmtId="0" fontId="9" fillId="0" borderId="9" xfId="0" applyFont="1" applyBorder="1" applyAlignment="1">
      <alignment vertical="center" wrapText="1"/>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Border="1" applyAlignment="1">
      <alignment horizontal="right" vertical="center"/>
    </xf>
    <xf numFmtId="0" fontId="27" fillId="0" borderId="0" xfId="0" applyFont="1" applyAlignment="1">
      <alignment horizontal="right" vertical="center"/>
    </xf>
    <xf numFmtId="0" fontId="27" fillId="0" borderId="20" xfId="0" applyFont="1" applyBorder="1" applyAlignment="1">
      <alignment horizontal="right" vertical="center"/>
    </xf>
    <xf numFmtId="0" fontId="27" fillId="0" borderId="13" xfId="0" applyFont="1" applyBorder="1" applyAlignment="1">
      <alignment horizontal="right" vertical="center" wrapText="1"/>
    </xf>
    <xf numFmtId="0" fontId="27" fillId="0" borderId="0" xfId="0" applyFont="1" applyAlignment="1">
      <alignment horizontal="right" vertical="center" wrapText="1"/>
    </xf>
    <xf numFmtId="0" fontId="27" fillId="0" borderId="20" xfId="0" applyFont="1" applyBorder="1" applyAlignment="1">
      <alignment horizontal="righ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4" fontId="16" fillId="2" borderId="29" xfId="0" applyNumberFormat="1" applyFont="1" applyFill="1" applyBorder="1" applyAlignment="1">
      <alignment vertical="center" wrapText="1" shrinkToFit="1"/>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0" fontId="42" fillId="0" borderId="0" xfId="0" applyFont="1" applyAlignment="1">
      <alignment vertical="top" wrapText="1"/>
    </xf>
    <xf numFmtId="182" fontId="16" fillId="3" borderId="16" xfId="1" applyNumberFormat="1" applyFont="1" applyFill="1" applyBorder="1" applyAlignment="1">
      <alignment horizontal="right" vertical="center" wrapText="1"/>
    </xf>
    <xf numFmtId="0" fontId="9" fillId="0" borderId="10" xfId="0" applyFont="1" applyBorder="1" applyAlignment="1">
      <alignment vertical="center" wrapText="1"/>
    </xf>
    <xf numFmtId="0" fontId="9" fillId="0" borderId="17" xfId="0" applyFont="1" applyBorder="1" applyAlignment="1">
      <alignment vertical="center" wrapText="1"/>
    </xf>
    <xf numFmtId="0" fontId="9" fillId="0" borderId="11" xfId="0" applyFont="1" applyBorder="1" applyAlignment="1">
      <alignment vertical="center" wrapText="1"/>
    </xf>
    <xf numFmtId="0" fontId="9" fillId="0" borderId="14" xfId="0" applyFont="1" applyBorder="1" applyAlignment="1">
      <alignment vertical="center" wrapText="1"/>
    </xf>
    <xf numFmtId="0" fontId="9" fillId="0" borderId="26" xfId="0" applyFont="1" applyBorder="1" applyAlignment="1">
      <alignment vertical="center" wrapText="1"/>
    </xf>
    <xf numFmtId="0" fontId="9" fillId="0" borderId="15" xfId="0" applyFont="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Alignment="1">
      <alignment horizontal="center" vertical="center"/>
    </xf>
    <xf numFmtId="0" fontId="11" fillId="0" borderId="0" xfId="0" applyFont="1" applyAlignment="1">
      <alignment horizontal="left" vertical="center"/>
    </xf>
    <xf numFmtId="180" fontId="17" fillId="3" borderId="12" xfId="1" applyNumberFormat="1" applyFont="1" applyFill="1" applyBorder="1" applyAlignment="1">
      <alignment horizontal="righ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0" borderId="5" xfId="0" applyFont="1" applyBorder="1" applyAlignment="1">
      <alignment horizontal="left" vertical="center" wrapText="1" shrinkToFit="1"/>
    </xf>
    <xf numFmtId="0" fontId="5" fillId="0" borderId="5" xfId="0" applyFont="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Border="1" applyAlignment="1">
      <alignment horizontal="left" vertical="center" wrapText="1"/>
    </xf>
    <xf numFmtId="0" fontId="6" fillId="0" borderId="0" xfId="0" applyFont="1" applyAlignment="1">
      <alignment horizontal="left" vertical="center" shrinkToFit="1"/>
    </xf>
    <xf numFmtId="0" fontId="27" fillId="4" borderId="5" xfId="0" applyFont="1" applyFill="1" applyBorder="1" applyAlignment="1">
      <alignment horizontal="center"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31" fillId="0" borderId="57" xfId="0" applyFont="1" applyBorder="1" applyAlignment="1">
      <alignment vertical="center" wrapText="1"/>
    </xf>
    <xf numFmtId="0" fontId="31" fillId="0" borderId="58" xfId="0" applyFont="1" applyBorder="1" applyAlignment="1">
      <alignment vertical="center" wrapText="1"/>
    </xf>
    <xf numFmtId="0" fontId="31" fillId="0" borderId="59" xfId="0" applyFont="1" applyBorder="1" applyAlignment="1">
      <alignment vertical="center" wrapText="1"/>
    </xf>
    <xf numFmtId="0" fontId="31" fillId="0" borderId="60" xfId="0" applyFont="1" applyBorder="1" applyAlignment="1">
      <alignment vertical="center" wrapText="1"/>
    </xf>
    <xf numFmtId="0" fontId="31" fillId="0" borderId="0" xfId="0" applyFont="1" applyAlignment="1">
      <alignment vertical="center" wrapText="1"/>
    </xf>
    <xf numFmtId="0" fontId="31" fillId="0" borderId="61" xfId="0" applyFont="1" applyBorder="1" applyAlignment="1">
      <alignment vertical="center" wrapText="1"/>
    </xf>
    <xf numFmtId="0" fontId="31" fillId="0" borderId="62" xfId="0" applyFont="1" applyBorder="1" applyAlignment="1">
      <alignment vertical="center" wrapText="1"/>
    </xf>
    <xf numFmtId="0" fontId="31" fillId="0" borderId="63" xfId="0" applyFont="1" applyBorder="1" applyAlignment="1">
      <alignment vertical="center" wrapText="1"/>
    </xf>
    <xf numFmtId="0" fontId="31" fillId="0" borderId="64" xfId="0" applyFont="1" applyBorder="1" applyAlignment="1">
      <alignmen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Alignment="1">
      <alignment vertical="center" shrinkToFit="1"/>
    </xf>
    <xf numFmtId="183" fontId="16" fillId="2" borderId="20" xfId="0" applyNumberFormat="1" applyFont="1" applyFill="1" applyBorder="1" applyAlignment="1">
      <alignment vertical="center" shrinkToFit="1"/>
    </xf>
    <xf numFmtId="0" fontId="54" fillId="4" borderId="5" xfId="0" applyFont="1" applyFill="1" applyBorder="1" applyAlignment="1">
      <alignment horizontal="center"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3" fillId="0" borderId="40" xfId="0" applyFont="1" applyBorder="1" applyAlignment="1">
      <alignment vertical="center" wrapText="1"/>
    </xf>
    <xf numFmtId="0" fontId="53" fillId="0" borderId="41" xfId="0" applyFont="1" applyBorder="1" applyAlignment="1">
      <alignment vertical="center" wrapText="1"/>
    </xf>
    <xf numFmtId="0" fontId="53" fillId="0" borderId="42" xfId="0" applyFont="1" applyBorder="1" applyAlignment="1">
      <alignment vertical="center" wrapText="1"/>
    </xf>
    <xf numFmtId="0" fontId="53" fillId="0" borderId="43" xfId="0" applyFont="1" applyBorder="1" applyAlignment="1">
      <alignment vertical="center" wrapText="1"/>
    </xf>
    <xf numFmtId="0" fontId="53" fillId="0" borderId="0" xfId="0" applyFont="1" applyAlignment="1">
      <alignment vertical="center" wrapText="1"/>
    </xf>
    <xf numFmtId="0" fontId="53" fillId="0" borderId="44" xfId="0" applyFont="1" applyBorder="1" applyAlignment="1">
      <alignment vertical="center" wrapText="1"/>
    </xf>
    <xf numFmtId="0" fontId="53" fillId="0" borderId="45" xfId="0" applyFont="1" applyBorder="1" applyAlignment="1">
      <alignment vertical="center" wrapText="1"/>
    </xf>
    <xf numFmtId="0" fontId="53" fillId="0" borderId="46" xfId="0" applyFont="1" applyBorder="1" applyAlignment="1">
      <alignment vertical="center" wrapText="1"/>
    </xf>
    <xf numFmtId="0" fontId="53" fillId="0" borderId="47" xfId="0" applyFont="1" applyBorder="1" applyAlignment="1">
      <alignment vertical="center" wrapText="1"/>
    </xf>
    <xf numFmtId="0" fontId="5" fillId="0" borderId="72" xfId="0" applyFont="1" applyBorder="1" applyAlignment="1">
      <alignment horizontal="center" vertical="center"/>
    </xf>
    <xf numFmtId="0" fontId="9" fillId="0" borderId="0" xfId="0" quotePrefix="1" applyFont="1" applyAlignment="1">
      <alignment horizontal="center" vertical="center"/>
    </xf>
    <xf numFmtId="0" fontId="9" fillId="0" borderId="20" xfId="0" quotePrefix="1" applyFont="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Border="1" applyAlignment="1">
      <alignment horizontal="center" vertical="center"/>
    </xf>
    <xf numFmtId="0" fontId="5" fillId="0" borderId="20" xfId="0" quotePrefix="1" applyFont="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Border="1" applyAlignment="1">
      <alignment horizontal="center" vertical="center" shrinkToFit="1"/>
    </xf>
    <xf numFmtId="0" fontId="9" fillId="0" borderId="0" xfId="0" quotePrefix="1" applyFont="1" applyAlignment="1">
      <alignment horizontal="center" vertical="center" shrinkToFit="1"/>
    </xf>
    <xf numFmtId="0" fontId="9" fillId="0" borderId="0" xfId="0" applyFont="1" applyAlignment="1">
      <alignment horizontal="center" vertical="center"/>
    </xf>
    <xf numFmtId="0" fontId="9" fillId="0" borderId="20" xfId="0" applyFont="1" applyBorder="1" applyAlignment="1">
      <alignment horizontal="center" vertical="center"/>
    </xf>
    <xf numFmtId="202" fontId="6" fillId="2" borderId="5" xfId="0" applyNumberFormat="1" applyFont="1" applyFill="1" applyBorder="1" applyAlignment="1">
      <alignment horizontal="right" vertical="center" shrinkToFit="1"/>
    </xf>
    <xf numFmtId="0" fontId="9" fillId="0" borderId="13" xfId="0" quotePrefix="1" applyFont="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Border="1" applyAlignment="1">
      <alignment horizontal="left" vertical="center" wrapText="1"/>
    </xf>
    <xf numFmtId="0" fontId="19" fillId="0" borderId="58" xfId="0" applyFont="1" applyBorder="1" applyAlignment="1">
      <alignment horizontal="lef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0" xfId="0" applyFont="1" applyAlignment="1">
      <alignment horizontal="left" vertical="center" wrapText="1"/>
    </xf>
    <xf numFmtId="0" fontId="19" fillId="0" borderId="61" xfId="0" applyFont="1" applyBorder="1" applyAlignment="1">
      <alignment horizontal="left" vertical="center" wrapText="1"/>
    </xf>
    <xf numFmtId="0" fontId="19" fillId="0" borderId="62" xfId="0" applyFont="1" applyBorder="1" applyAlignment="1">
      <alignment horizontal="left" vertical="center" wrapText="1"/>
    </xf>
    <xf numFmtId="0" fontId="19" fillId="0" borderId="63" xfId="0" applyFont="1" applyBorder="1" applyAlignment="1">
      <alignment horizontal="left" vertical="center" wrapText="1"/>
    </xf>
    <xf numFmtId="0" fontId="19" fillId="0" borderId="64" xfId="0" applyFont="1" applyBorder="1" applyAlignment="1">
      <alignment horizontal="left" vertical="center" wrapTex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0" fontId="5" fillId="3" borderId="6" xfId="0" applyFont="1" applyFill="1" applyBorder="1" applyAlignment="1">
      <alignment horizontal="center" vertical="center"/>
    </xf>
    <xf numFmtId="0" fontId="5" fillId="0" borderId="0" xfId="0" applyFont="1" applyAlignment="1">
      <alignment horizontal="left" vertical="top" wrapText="1"/>
    </xf>
    <xf numFmtId="0" fontId="32" fillId="0" borderId="0" xfId="0" applyFont="1" applyAlignment="1">
      <alignment horizontal="left" vertical="top" wrapText="1"/>
    </xf>
    <xf numFmtId="0" fontId="5" fillId="3" borderId="7" xfId="0" applyFont="1" applyFill="1" applyBorder="1" applyAlignment="1">
      <alignment horizontal="center" vertical="center" wrapText="1"/>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118" fillId="3" borderId="6"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8" fillId="3" borderId="145" xfId="18" applyFont="1" applyFill="1" applyBorder="1" applyAlignment="1" applyProtection="1">
      <alignment horizontal="center" vertical="center"/>
      <protection locked="0"/>
    </xf>
    <xf numFmtId="0" fontId="117" fillId="3" borderId="145" xfId="18" applyFont="1" applyFill="1" applyBorder="1" applyAlignment="1" applyProtection="1">
      <alignment horizontal="left" vertical="center"/>
      <protection locked="0"/>
    </xf>
    <xf numFmtId="0" fontId="116" fillId="3" borderId="145" xfId="18" applyFont="1" applyFill="1" applyBorder="1" applyAlignment="1" applyProtection="1">
      <alignment horizontal="left" vertical="center"/>
      <protection locked="0"/>
    </xf>
    <xf numFmtId="0" fontId="116" fillId="3" borderId="144"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6" fillId="4" borderId="161"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protection locked="0"/>
    </xf>
    <xf numFmtId="0" fontId="118" fillId="3" borderId="112" xfId="10" applyFont="1" applyFill="1" applyBorder="1" applyAlignment="1">
      <alignment horizontal="center" vertical="center" shrinkToFit="1"/>
    </xf>
    <xf numFmtId="0" fontId="118" fillId="3" borderId="111" xfId="10" applyFont="1" applyFill="1" applyBorder="1" applyAlignment="1">
      <alignment horizontal="center" vertical="center" shrinkToFit="1"/>
    </xf>
    <xf numFmtId="0" fontId="118" fillId="3" borderId="178" xfId="10" applyFont="1" applyFill="1" applyBorder="1" applyAlignment="1">
      <alignment horizontal="center" vertical="center" shrinkToFit="1"/>
    </xf>
    <xf numFmtId="0" fontId="118" fillId="2" borderId="208" xfId="10" applyFont="1" applyFill="1" applyBorder="1" applyAlignment="1">
      <alignment horizontal="center" vertical="center" shrinkToFit="1"/>
    </xf>
    <xf numFmtId="0" fontId="118" fillId="2" borderId="111" xfId="10" applyFont="1" applyFill="1" applyBorder="1" applyAlignment="1">
      <alignment horizontal="center" vertical="center" shrinkToFit="1"/>
    </xf>
    <xf numFmtId="0" fontId="118" fillId="2" borderId="178" xfId="10" applyFont="1" applyFill="1" applyBorder="1" applyAlignment="1">
      <alignment horizontal="center" vertical="center" shrinkToFit="1"/>
    </xf>
    <xf numFmtId="0" fontId="117" fillId="2" borderId="208" xfId="10" applyFont="1" applyFill="1" applyBorder="1" applyAlignment="1">
      <alignment horizontal="left" vertical="center" shrinkToFit="1"/>
    </xf>
    <xf numFmtId="0" fontId="117" fillId="2" borderId="111" xfId="10" applyFont="1" applyFill="1" applyBorder="1" applyAlignment="1">
      <alignment horizontal="left" vertical="center" shrinkToFit="1"/>
    </xf>
    <xf numFmtId="0" fontId="117" fillId="2" borderId="178" xfId="10" applyFont="1" applyFill="1" applyBorder="1" applyAlignment="1">
      <alignment horizontal="left" vertical="center" shrinkToFit="1"/>
    </xf>
    <xf numFmtId="0" fontId="118" fillId="3" borderId="208" xfId="10" applyFont="1" applyFill="1" applyBorder="1" applyAlignment="1">
      <alignment horizontal="left" vertical="center" shrinkToFit="1"/>
    </xf>
    <xf numFmtId="0" fontId="118" fillId="3" borderId="111" xfId="10" applyFont="1" applyFill="1" applyBorder="1" applyAlignment="1">
      <alignment horizontal="left" vertical="center" shrinkToFit="1"/>
    </xf>
    <xf numFmtId="0" fontId="118" fillId="3" borderId="169" xfId="10" applyFont="1" applyFill="1" applyBorder="1" applyAlignment="1">
      <alignment horizontal="left" vertical="center" shrinkToFit="1"/>
    </xf>
    <xf numFmtId="0" fontId="6" fillId="4" borderId="155"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205" xfId="18" applyFont="1" applyFill="1" applyBorder="1" applyAlignment="1" applyProtection="1">
      <alignment horizontal="left" vertical="center"/>
      <protection locked="0"/>
    </xf>
    <xf numFmtId="0" fontId="118" fillId="3" borderId="207"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shrinkToFit="1"/>
      <protection locked="0"/>
    </xf>
    <xf numFmtId="0" fontId="6" fillId="4" borderId="155" xfId="18" applyFont="1" applyFill="1" applyBorder="1" applyAlignment="1" applyProtection="1">
      <alignment horizontal="center" vertical="center" shrinkToFit="1"/>
      <protection locked="0"/>
    </xf>
    <xf numFmtId="0" fontId="116" fillId="3" borderId="5" xfId="18" applyFont="1" applyFill="1" applyBorder="1" applyAlignment="1" applyProtection="1">
      <alignment horizontal="center" vertical="center"/>
      <protection locked="0"/>
    </xf>
    <xf numFmtId="0" fontId="116" fillId="3" borderId="206" xfId="18" applyFont="1" applyFill="1" applyBorder="1" applyAlignment="1" applyProtection="1">
      <alignment horizontal="center" vertical="center"/>
      <protection locked="0"/>
    </xf>
    <xf numFmtId="0" fontId="117" fillId="3" borderId="142"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17" fillId="5" borderId="113" xfId="18" applyFont="1" applyFill="1" applyBorder="1" applyAlignment="1" applyProtection="1">
      <alignment horizontal="center" vertical="center" shrinkToFit="1"/>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51"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116" fillId="5" borderId="113" xfId="18" applyFont="1" applyFill="1" applyBorder="1" applyAlignment="1" applyProtection="1">
      <alignment horizontal="center" vertical="center"/>
      <protection locked="0"/>
    </xf>
    <xf numFmtId="0" fontId="116" fillId="3" borderId="145" xfId="18" applyFont="1" applyFill="1" applyBorder="1" applyAlignment="1" applyProtection="1">
      <alignment horizontal="center" vertical="center"/>
      <protection locked="0"/>
    </xf>
    <xf numFmtId="0" fontId="116" fillId="3" borderId="144" xfId="18" applyFont="1" applyFill="1" applyBorder="1" applyAlignment="1" applyProtection="1">
      <alignment horizontal="center" vertical="center"/>
      <protection locked="0"/>
    </xf>
    <xf numFmtId="0" fontId="76" fillId="5" borderId="0" xfId="18" applyFont="1" applyFill="1" applyAlignment="1" applyProtection="1">
      <alignment horizontal="center" vertical="center"/>
      <protection locked="0"/>
    </xf>
    <xf numFmtId="0" fontId="117" fillId="3" borderId="151" xfId="18" applyFont="1" applyFill="1" applyBorder="1" applyAlignment="1" applyProtection="1">
      <alignment horizontal="center" vertical="center" shrinkToFit="1"/>
      <protection locked="0"/>
    </xf>
    <xf numFmtId="0" fontId="117" fillId="3" borderId="145" xfId="18" applyFont="1" applyFill="1" applyBorder="1" applyAlignment="1" applyProtection="1">
      <alignment horizontal="center" vertical="center" shrinkToFit="1"/>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204" xfId="18" applyFont="1" applyFill="1" applyBorder="1" applyAlignment="1" applyProtection="1">
      <alignment horizontal="center" vertical="center"/>
      <protection locked="0"/>
    </xf>
    <xf numFmtId="0" fontId="41" fillId="6" borderId="203" xfId="18" applyFont="1" applyFill="1" applyBorder="1" applyAlignment="1" applyProtection="1">
      <alignment horizontal="center" vertical="center"/>
      <protection locked="0"/>
    </xf>
    <xf numFmtId="0" fontId="41" fillId="6" borderId="202" xfId="18" applyFont="1" applyFill="1" applyBorder="1" applyAlignment="1" applyProtection="1">
      <alignment horizontal="center" vertical="center"/>
      <protection locked="0"/>
    </xf>
    <xf numFmtId="0" fontId="3" fillId="6" borderId="105" xfId="18" applyFont="1" applyFill="1" applyBorder="1" applyAlignment="1" applyProtection="1">
      <alignment horizontal="center" vertical="center"/>
      <protection locked="0"/>
    </xf>
    <xf numFmtId="0" fontId="3" fillId="6" borderId="201" xfId="18" applyFont="1" applyFill="1" applyBorder="1" applyAlignment="1" applyProtection="1">
      <alignment horizontal="center" vertical="center"/>
      <protection locked="0"/>
    </xf>
    <xf numFmtId="0" fontId="34"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205"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34" fillId="0" borderId="0" xfId="5" applyFont="1" applyAlignment="1">
      <alignment horizontal="center" vertical="top" textRotation="255" wrapText="1"/>
    </xf>
    <xf numFmtId="0" fontId="5" fillId="0" borderId="0" xfId="18" applyFont="1" applyAlignment="1" applyProtection="1">
      <alignment horizontal="center" vertical="center"/>
      <protection locked="0"/>
    </xf>
    <xf numFmtId="0" fontId="6" fillId="0" borderId="111" xfId="18" applyFont="1" applyBorder="1" applyAlignment="1" applyProtection="1">
      <alignment vertical="top" wrapText="1"/>
      <protection locked="0"/>
    </xf>
    <xf numFmtId="0" fontId="5" fillId="0" borderId="0" xfId="18" applyFont="1" applyAlignment="1" applyProtection="1">
      <alignment vertical="top" textRotation="255"/>
      <protection locked="0"/>
    </xf>
    <xf numFmtId="0" fontId="116" fillId="3" borderId="149" xfId="18" applyFont="1" applyFill="1" applyBorder="1" applyAlignment="1" applyProtection="1">
      <alignment horizontal="center" vertical="center"/>
      <protection locked="0"/>
    </xf>
    <xf numFmtId="0" fontId="116" fillId="3" borderId="148" xfId="18" applyFont="1" applyFill="1" applyBorder="1" applyAlignment="1" applyProtection="1">
      <alignment horizontal="center" vertical="center"/>
      <protection locked="0"/>
    </xf>
    <xf numFmtId="0" fontId="116" fillId="3" borderId="166" xfId="18" applyFont="1" applyFill="1" applyBorder="1" applyAlignment="1" applyProtection="1">
      <alignment horizontal="center" vertical="center"/>
      <protection locked="0"/>
    </xf>
    <xf numFmtId="0" fontId="76" fillId="5" borderId="113" xfId="18" applyFont="1" applyFill="1" applyBorder="1" applyAlignment="1" applyProtection="1">
      <alignment horizontal="center" vertical="center"/>
      <protection locked="0"/>
    </xf>
    <xf numFmtId="0" fontId="117" fillId="5" borderId="113" xfId="18" applyFont="1" applyFill="1" applyBorder="1" applyAlignment="1" applyProtection="1">
      <alignment horizontal="center" vertical="center"/>
      <protection locked="0"/>
    </xf>
    <xf numFmtId="0" fontId="121" fillId="5" borderId="113" xfId="18" applyFont="1" applyFill="1" applyBorder="1" applyAlignment="1" applyProtection="1">
      <alignment horizontal="center" vertical="center"/>
      <protection locked="0"/>
    </xf>
    <xf numFmtId="0" fontId="118" fillId="5" borderId="113" xfId="18" applyFont="1" applyFill="1" applyBorder="1" applyAlignment="1" applyProtection="1">
      <alignment horizontal="center" vertical="center"/>
      <protection locked="0"/>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0" fontId="71" fillId="3" borderId="0" xfId="5" applyFont="1" applyFill="1" applyAlignment="1">
      <alignment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09" xfId="9" applyFont="1" applyFill="1" applyBorder="1" applyAlignment="1">
      <alignment horizontal="center" vertical="center" wrapText="1"/>
    </xf>
    <xf numFmtId="0" fontId="5" fillId="4" borderId="109" xfId="9" applyFont="1" applyFill="1" applyBorder="1" applyAlignment="1">
      <alignment horizontal="center" vertical="center"/>
    </xf>
    <xf numFmtId="0" fontId="5" fillId="4" borderId="114" xfId="9" applyFont="1" applyFill="1" applyBorder="1" applyAlignment="1">
      <alignment horizontal="center" vertical="center" wrapText="1"/>
    </xf>
    <xf numFmtId="0" fontId="5" fillId="4" borderId="113" xfId="9" applyFont="1" applyFill="1" applyBorder="1" applyAlignment="1">
      <alignment horizontal="center" vertical="center" wrapText="1"/>
    </xf>
    <xf numFmtId="0" fontId="5" fillId="4" borderId="107"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12" xfId="9" applyFont="1" applyFill="1" applyBorder="1" applyAlignment="1">
      <alignment horizontal="center" vertical="center" wrapText="1"/>
    </xf>
    <xf numFmtId="0" fontId="5" fillId="4" borderId="111" xfId="9" applyFont="1" applyFill="1" applyBorder="1" applyAlignment="1">
      <alignment horizontal="center" vertical="center" wrapText="1"/>
    </xf>
    <xf numFmtId="0" fontId="6" fillId="0" borderId="0" xfId="9" applyFont="1">
      <alignment vertical="center"/>
    </xf>
    <xf numFmtId="0" fontId="6" fillId="0" borderId="107" xfId="9" applyFont="1" applyBorder="1" applyAlignment="1">
      <alignment vertical="center" wrapText="1"/>
    </xf>
    <xf numFmtId="0" fontId="6" fillId="0" borderId="0" xfId="9" applyFont="1" applyAlignment="1">
      <alignment vertical="center" wrapText="1"/>
    </xf>
    <xf numFmtId="217" fontId="6" fillId="0" borderId="0" xfId="9" applyNumberFormat="1" applyFont="1" applyAlignment="1">
      <alignment horizontal="center"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5" fillId="3" borderId="8" xfId="10" applyFont="1" applyFill="1" applyBorder="1" applyAlignment="1">
      <alignment vertical="center" wrapText="1"/>
    </xf>
    <xf numFmtId="0" fontId="6" fillId="0" borderId="133" xfId="10" applyFont="1" applyBorder="1" applyAlignment="1">
      <alignment vertical="center"/>
    </xf>
    <xf numFmtId="0" fontId="6" fillId="0" borderId="132" xfId="10" applyFont="1" applyBorder="1" applyAlignment="1">
      <alignment vertical="center"/>
    </xf>
    <xf numFmtId="0" fontId="6" fillId="0" borderId="131" xfId="10" applyFont="1" applyBorder="1" applyAlignment="1">
      <alignment vertical="center"/>
    </xf>
    <xf numFmtId="0" fontId="86" fillId="0" borderId="26" xfId="10" applyFont="1" applyBorder="1" applyAlignment="1">
      <alignment horizontal="left" vertical="center" shrinkToFi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0" borderId="5" xfId="10" applyFont="1" applyBorder="1" applyAlignment="1">
      <alignment shrinkToFit="1"/>
    </xf>
    <xf numFmtId="0" fontId="5" fillId="0" borderId="12" xfId="12" applyFont="1" applyBorder="1" applyAlignment="1">
      <alignment horizontal="left" vertical="center" shrinkToFit="1"/>
    </xf>
    <xf numFmtId="38" fontId="5" fillId="2" borderId="119" xfId="1" applyFont="1" applyFill="1" applyBorder="1" applyAlignment="1">
      <alignment horizontal="right" vertical="center" wrapText="1"/>
    </xf>
    <xf numFmtId="38" fontId="5" fillId="2" borderId="118" xfId="1" applyFont="1" applyFill="1" applyBorder="1" applyAlignment="1">
      <alignment horizontal="right" vertical="center" wrapText="1"/>
    </xf>
    <xf numFmtId="0" fontId="5" fillId="0" borderId="117" xfId="12" applyFont="1" applyBorder="1" applyAlignment="1">
      <alignment horizontal="left" vertical="center" shrinkToFit="1"/>
    </xf>
    <xf numFmtId="38" fontId="5" fillId="2" borderId="116" xfId="1" applyFont="1" applyFill="1" applyBorder="1" applyAlignment="1">
      <alignment horizontal="right" vertical="center" shrinkToFit="1" readingOrder="1"/>
    </xf>
    <xf numFmtId="38" fontId="5" fillId="2" borderId="115" xfId="1" applyFont="1" applyFill="1" applyBorder="1" applyAlignment="1">
      <alignment horizontal="right" vertical="center" shrinkToFit="1" readingOrder="1"/>
    </xf>
    <xf numFmtId="0" fontId="5" fillId="0" borderId="5" xfId="10" applyFont="1" applyBorder="1"/>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38" fontId="5" fillId="2" borderId="123" xfId="1" applyFont="1" applyFill="1" applyBorder="1" applyAlignment="1">
      <alignment horizontal="right" vertical="center" wrapText="1"/>
    </xf>
    <xf numFmtId="38" fontId="5" fillId="2" borderId="122" xfId="1" applyFont="1" applyFill="1" applyBorder="1" applyAlignment="1">
      <alignment horizontal="right" vertical="center" wrapText="1"/>
    </xf>
    <xf numFmtId="0" fontId="5" fillId="4" borderId="7"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3" borderId="149" xfId="10" applyFont="1" applyFill="1" applyBorder="1" applyAlignment="1">
      <alignment vertical="center" wrapText="1"/>
    </xf>
    <xf numFmtId="0" fontId="5" fillId="3" borderId="148" xfId="10" applyFont="1" applyFill="1" applyBorder="1" applyAlignment="1">
      <alignment vertical="center" wrapText="1"/>
    </xf>
    <xf numFmtId="0" fontId="5" fillId="3" borderId="143" xfId="10" applyFont="1" applyFill="1" applyBorder="1" applyAlignment="1">
      <alignment vertical="center" wrapText="1"/>
    </xf>
    <xf numFmtId="0" fontId="5" fillId="3" borderId="79" xfId="10" applyFont="1" applyFill="1" applyBorder="1" applyAlignment="1">
      <alignment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60" xfId="10" applyFont="1" applyFill="1" applyBorder="1" applyAlignment="1">
      <alignment horizontal="center" vertical="center" wrapText="1"/>
    </xf>
    <xf numFmtId="0" fontId="6" fillId="4" borderId="159" xfId="10" applyFont="1" applyFill="1" applyBorder="1" applyAlignment="1">
      <alignment horizontal="center" vertical="center" wrapText="1"/>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223" fontId="90" fillId="17" borderId="119" xfId="1" applyNumberFormat="1" applyFont="1" applyFill="1" applyBorder="1" applyAlignment="1">
      <alignment horizontal="right" vertical="center"/>
    </xf>
    <xf numFmtId="223" fontId="90" fillId="17" borderId="184" xfId="1" applyNumberFormat="1" applyFont="1" applyFill="1" applyBorder="1" applyAlignment="1">
      <alignment horizontal="right" vertical="center"/>
    </xf>
    <xf numFmtId="223" fontId="90" fillId="17" borderId="118"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6" xfId="0" applyFont="1" applyBorder="1">
      <alignment vertical="center"/>
    </xf>
    <xf numFmtId="0" fontId="5" fillId="0" borderId="183" xfId="0" applyFont="1" applyBorder="1">
      <alignment vertical="center"/>
    </xf>
    <xf numFmtId="0" fontId="5" fillId="0" borderId="115" xfId="0" applyFont="1" applyBorder="1">
      <alignment vertical="center"/>
    </xf>
    <xf numFmtId="223" fontId="90" fillId="2" borderId="117" xfId="1" applyNumberFormat="1" applyFont="1" applyFill="1" applyBorder="1" applyAlignment="1">
      <alignment horizontal="right" vertical="center"/>
    </xf>
    <xf numFmtId="38" fontId="5" fillId="0" borderId="116" xfId="1" applyFont="1" applyFill="1" applyBorder="1" applyAlignment="1">
      <alignment horizontal="left" vertical="center" wrapText="1"/>
    </xf>
    <xf numFmtId="38" fontId="5" fillId="0" borderId="183" xfId="1" applyFont="1" applyFill="1" applyBorder="1" applyAlignment="1">
      <alignment horizontal="left" vertical="center" wrapText="1"/>
    </xf>
    <xf numFmtId="38" fontId="5" fillId="0" borderId="115" xfId="1" applyFont="1" applyFill="1" applyBorder="1" applyAlignment="1">
      <alignment horizontal="left" vertical="center" wrapText="1"/>
    </xf>
    <xf numFmtId="0" fontId="5" fillId="0" borderId="116" xfId="0" applyFont="1" applyBorder="1" applyAlignment="1">
      <alignment horizontal="center" vertical="center"/>
    </xf>
    <xf numFmtId="0" fontId="5" fillId="0" borderId="183" xfId="0" applyFont="1" applyBorder="1" applyAlignment="1">
      <alignment horizontal="center" vertical="center"/>
    </xf>
    <xf numFmtId="0" fontId="5" fillId="0" borderId="115" xfId="0" applyFont="1" applyBorder="1" applyAlignment="1">
      <alignment horizontal="center" vertical="center"/>
    </xf>
    <xf numFmtId="224" fontId="5" fillId="4" borderId="5" xfId="0" applyNumberFormat="1" applyFont="1" applyFill="1" applyBorder="1" applyAlignment="1">
      <alignment horizontal="center" vertical="center"/>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0" fontId="34" fillId="0" borderId="114" xfId="5" applyFont="1" applyBorder="1">
      <alignment vertical="center"/>
    </xf>
    <xf numFmtId="0" fontId="34" fillId="0" borderId="113" xfId="5" applyFont="1" applyBorder="1">
      <alignment vertical="center"/>
    </xf>
    <xf numFmtId="0" fontId="34" fillId="0" borderId="181" xfId="5" applyFont="1" applyBorder="1">
      <alignment vertical="center"/>
    </xf>
    <xf numFmtId="0" fontId="34" fillId="0" borderId="112" xfId="5" applyFont="1" applyBorder="1">
      <alignment vertical="center"/>
    </xf>
    <xf numFmtId="0" fontId="34" fillId="0" borderId="111" xfId="5" applyFont="1" applyBorder="1">
      <alignment vertical="center"/>
    </xf>
    <xf numFmtId="0" fontId="34" fillId="0" borderId="169" xfId="5" applyFont="1" applyBorder="1">
      <alignment vertical="center"/>
    </xf>
    <xf numFmtId="0" fontId="34" fillId="0" borderId="159" xfId="5" applyFont="1" applyBorder="1">
      <alignment vertical="center"/>
    </xf>
    <xf numFmtId="0" fontId="34" fillId="0" borderId="176"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9" fillId="3" borderId="164"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62"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6" fillId="3" borderId="180" xfId="0" applyFont="1" applyFill="1" applyBorder="1" applyAlignment="1">
      <alignment horizontal="center" vertical="center"/>
    </xf>
    <xf numFmtId="0" fontId="6" fillId="3" borderId="154" xfId="0" applyFont="1" applyFill="1" applyBorder="1" applyAlignment="1">
      <alignment horizontal="center" vertical="center"/>
    </xf>
    <xf numFmtId="0" fontId="6" fillId="2" borderId="180" xfId="0" applyFont="1" applyFill="1" applyBorder="1" applyAlignment="1">
      <alignment horizontal="center" vertical="center"/>
    </xf>
    <xf numFmtId="0" fontId="6" fillId="2" borderId="154" xfId="0" applyFont="1" applyFill="1" applyBorder="1" applyAlignment="1">
      <alignment horizontal="center" vertical="center"/>
    </xf>
    <xf numFmtId="0" fontId="34" fillId="0" borderId="179" xfId="5" applyFont="1" applyBorder="1">
      <alignment vertical="center"/>
    </xf>
    <xf numFmtId="0" fontId="34" fillId="0" borderId="178" xfId="5" applyFont="1" applyBorder="1">
      <alignment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71" xfId="0" applyFont="1" applyBorder="1" applyAlignment="1">
      <alignment horizontal="center" vertical="center" wrapText="1"/>
    </xf>
    <xf numFmtId="0" fontId="34" fillId="0" borderId="168" xfId="5" applyFont="1" applyBorder="1">
      <alignment vertical="center"/>
    </xf>
    <xf numFmtId="0" fontId="34" fillId="0" borderId="148" xfId="5" applyFont="1" applyBorder="1">
      <alignment vertical="center"/>
    </xf>
    <xf numFmtId="0" fontId="34" fillId="0" borderId="166" xfId="5" applyFont="1" applyBorder="1">
      <alignment vertical="center"/>
    </xf>
    <xf numFmtId="0" fontId="5" fillId="0" borderId="114" xfId="5" applyFont="1" applyBorder="1" applyAlignment="1">
      <alignment vertical="center" wrapText="1"/>
    </xf>
    <xf numFmtId="0" fontId="5" fillId="0" borderId="113" xfId="5" applyFont="1" applyBorder="1">
      <alignment vertical="center"/>
    </xf>
    <xf numFmtId="0" fontId="5" fillId="0" borderId="181" xfId="5" applyFont="1" applyBorder="1">
      <alignment vertical="center"/>
    </xf>
    <xf numFmtId="0" fontId="5" fillId="0" borderId="112" xfId="5" applyFont="1" applyBorder="1">
      <alignment vertical="center"/>
    </xf>
    <xf numFmtId="0" fontId="5" fillId="0" borderId="111" xfId="5" applyFont="1" applyBorder="1">
      <alignment vertical="center"/>
    </xf>
    <xf numFmtId="0" fontId="5" fillId="0" borderId="169"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7" xfId="5" applyFont="1" applyBorder="1">
      <alignment vertical="center"/>
    </xf>
    <xf numFmtId="0" fontId="9" fillId="3" borderId="10"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70" xfId="0" applyFont="1" applyBorder="1" applyAlignment="1">
      <alignment vertical="center" wrapText="1"/>
    </xf>
    <xf numFmtId="0" fontId="34" fillId="0" borderId="143" xfId="5" applyFont="1" applyBorder="1">
      <alignment vertical="center"/>
    </xf>
    <xf numFmtId="0" fontId="34" fillId="0" borderId="78" xfId="5" applyFont="1" applyBorder="1">
      <alignment vertical="center"/>
    </xf>
    <xf numFmtId="0" fontId="34" fillId="0" borderId="79" xfId="5" applyFont="1" applyBorder="1">
      <alignment vertical="center"/>
    </xf>
    <xf numFmtId="0" fontId="5" fillId="0" borderId="168" xfId="0" quotePrefix="1" applyFont="1" applyBorder="1">
      <alignment vertical="center"/>
    </xf>
    <xf numFmtId="0" fontId="5" fillId="0" borderId="148" xfId="0" quotePrefix="1" applyFont="1" applyBorder="1">
      <alignment vertical="center"/>
    </xf>
    <xf numFmtId="0" fontId="5" fillId="0" borderId="167" xfId="0" quotePrefix="1" applyFont="1" applyBorder="1">
      <alignment vertical="center"/>
    </xf>
    <xf numFmtId="207" fontId="5" fillId="2" borderId="149" xfId="0" applyNumberFormat="1" applyFont="1" applyFill="1" applyBorder="1" applyAlignment="1">
      <alignment vertical="center" wrapText="1"/>
    </xf>
    <xf numFmtId="207" fontId="5" fillId="2" borderId="148" xfId="0" applyNumberFormat="1" applyFont="1" applyFill="1" applyBorder="1" applyAlignment="1">
      <alignment vertical="center" wrapText="1"/>
    </xf>
    <xf numFmtId="207" fontId="5" fillId="2" borderId="166" xfId="0" applyNumberFormat="1" applyFont="1" applyFill="1" applyBorder="1" applyAlignment="1">
      <alignment vertical="center" wrapText="1"/>
    </xf>
    <xf numFmtId="0" fontId="27" fillId="4" borderId="107" xfId="0" applyFont="1" applyFill="1" applyBorder="1" applyAlignment="1">
      <alignment vertical="center" textRotation="255" wrapText="1"/>
    </xf>
    <xf numFmtId="0" fontId="27" fillId="4" borderId="171" xfId="0" applyFont="1" applyFill="1" applyBorder="1" applyAlignment="1">
      <alignment vertical="center" textRotation="255" wrapText="1"/>
    </xf>
    <xf numFmtId="0" fontId="27" fillId="4" borderId="112" xfId="0" applyFont="1" applyFill="1" applyBorder="1" applyAlignment="1">
      <alignment vertical="center" textRotation="255" wrapText="1"/>
    </xf>
    <xf numFmtId="0" fontId="27" fillId="4" borderId="169" xfId="0" applyFont="1" applyFill="1" applyBorder="1" applyAlignment="1">
      <alignment vertical="center" textRotation="255" wrapText="1"/>
    </xf>
    <xf numFmtId="0" fontId="5" fillId="0" borderId="174" xfId="0" applyFont="1" applyBorder="1" applyAlignment="1">
      <alignment vertical="center" wrapText="1"/>
    </xf>
    <xf numFmtId="0" fontId="5" fillId="0" borderId="173" xfId="0" applyFont="1" applyBorder="1" applyAlignment="1">
      <alignment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3" xfId="0" applyFont="1" applyBorder="1" applyAlignment="1">
      <alignment horizontal="center" vertical="center" wrapText="1"/>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12" fillId="4" borderId="16" xfId="0" applyFont="1" applyFill="1" applyBorder="1" applyAlignment="1">
      <alignment horizontal="center" vertical="center" textRotation="255"/>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27" fillId="0" borderId="5" xfId="0" applyFont="1" applyBorder="1" applyAlignment="1">
      <alignment horizontal="center" vertical="center"/>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left"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207" fontId="27" fillId="2" borderId="5" xfId="0" applyNumberFormat="1" applyFont="1" applyFill="1" applyBorder="1" applyAlignment="1">
      <alignment horizontal="center" vertical="center" wrapText="1"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0" fontId="92" fillId="4" borderId="5" xfId="14" applyFont="1" applyFill="1" applyBorder="1" applyAlignment="1">
      <alignment horizontal="center" vertical="center"/>
    </xf>
    <xf numFmtId="0" fontId="92" fillId="0" borderId="5" xfId="14" applyFont="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4" borderId="5" xfId="14" applyFont="1" applyFill="1" applyBorder="1" applyAlignment="1">
      <alignment horizontal="center"/>
    </xf>
    <xf numFmtId="0" fontId="30" fillId="0" borderId="117" xfId="14" applyFont="1" applyBorder="1" applyAlignment="1">
      <alignment horizontal="center" vertical="center"/>
    </xf>
    <xf numFmtId="0" fontId="40" fillId="0" borderId="6" xfId="5" applyFont="1" applyBorder="1">
      <alignment vertical="center"/>
    </xf>
    <xf numFmtId="0" fontId="40" fillId="0" borderId="8" xfId="5" applyFont="1" applyBorder="1">
      <alignment vertical="center"/>
    </xf>
    <xf numFmtId="0" fontId="40" fillId="0" borderId="5" xfId="5" applyFont="1" applyBorder="1" applyAlignment="1">
      <alignment horizontal="center" vertical="center"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40" fillId="0" borderId="16" xfId="5" applyFont="1" applyBorder="1" applyAlignment="1">
      <alignment horizontal="left" vertical="top"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0" borderId="10" xfId="5" applyFont="1" applyBorder="1" applyAlignment="1">
      <alignment horizontal="center" vertical="center" wrapText="1"/>
    </xf>
    <xf numFmtId="0" fontId="40" fillId="0" borderId="11" xfId="5" applyFont="1" applyBorder="1" applyAlignment="1">
      <alignment horizontal="center" vertical="center" wrapText="1"/>
    </xf>
    <xf numFmtId="0" fontId="40" fillId="0" borderId="12" xfId="5" applyFont="1" applyBorder="1" applyAlignment="1">
      <alignment horizontal="center" vertical="center" wrapText="1"/>
    </xf>
    <xf numFmtId="0" fontId="40" fillId="0" borderId="16" xfId="5" applyFont="1" applyBorder="1" applyAlignment="1">
      <alignment horizontal="center" vertical="center" wrapText="1"/>
    </xf>
    <xf numFmtId="0" fontId="40" fillId="0" borderId="5" xfId="5" applyFont="1" applyBorder="1" applyAlignment="1">
      <alignment horizontal="left" vertical="top"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34" fillId="0" borderId="5" xfId="5" applyFont="1" applyBorder="1" applyAlignment="1">
      <alignment vertical="top" wrapText="1"/>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38" fillId="0" borderId="0" xfId="5" applyFont="1" applyAlignment="1">
      <alignment horizontal="center" vertical="center"/>
    </xf>
    <xf numFmtId="0" fontId="40" fillId="0" borderId="5" xfId="5" applyFont="1" applyBorder="1" applyAlignment="1">
      <alignment horizontal="center" vertical="top" wrapText="1"/>
    </xf>
    <xf numFmtId="0" fontId="40" fillId="0" borderId="12" xfId="5" applyFont="1" applyBorder="1" applyAlignment="1">
      <alignment horizontal="center" vertical="top" wrapText="1"/>
    </xf>
    <xf numFmtId="0" fontId="40" fillId="0" borderId="16" xfId="5" applyFont="1" applyBorder="1" applyAlignment="1">
      <alignment horizontal="center" vertical="top" wrapText="1"/>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78" fillId="0" borderId="5" xfId="5" applyFont="1" applyBorder="1" applyAlignment="1">
      <alignment horizontal="left" vertical="top"/>
    </xf>
    <xf numFmtId="0" fontId="79" fillId="0" borderId="12" xfId="5" applyFont="1" applyBorder="1" applyAlignment="1">
      <alignment horizontal="left" vertical="top" wrapText="1"/>
    </xf>
    <xf numFmtId="0" fontId="79" fillId="0" borderId="29" xfId="5" applyFont="1" applyBorder="1" applyAlignment="1">
      <alignment horizontal="left" vertical="top" wrapText="1"/>
    </xf>
    <xf numFmtId="0" fontId="79" fillId="0" borderId="16" xfId="5" applyFont="1" applyBorder="1" applyAlignment="1">
      <alignment horizontal="left" vertical="top" wrapText="1"/>
    </xf>
    <xf numFmtId="0" fontId="79" fillId="0" borderId="12" xfId="5" applyFont="1" applyBorder="1" applyAlignment="1">
      <alignment vertical="top" wrapText="1"/>
    </xf>
    <xf numFmtId="0" fontId="79" fillId="0" borderId="29" xfId="5" applyFont="1" applyBorder="1" applyAlignment="1">
      <alignment vertical="top" wrapText="1"/>
    </xf>
    <xf numFmtId="0" fontId="79" fillId="0" borderId="16" xfId="5" applyFont="1" applyBorder="1" applyAlignment="1">
      <alignment vertical="top"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9" fillId="13" borderId="12" xfId="5" applyFont="1" applyFill="1" applyBorder="1" applyAlignment="1">
      <alignment horizontal="center" vertical="center"/>
    </xf>
    <xf numFmtId="0" fontId="79" fillId="13" borderId="29" xfId="5" applyFont="1" applyFill="1" applyBorder="1" applyAlignment="1">
      <alignment horizontal="center" vertical="center"/>
    </xf>
    <xf numFmtId="0" fontId="79" fillId="13" borderId="16" xfId="5" applyFont="1" applyFill="1" applyBorder="1" applyAlignment="1">
      <alignment horizontal="center" vertical="center"/>
    </xf>
    <xf numFmtId="0" fontId="79" fillId="0" borderId="12" xfId="5" applyFont="1" applyBorder="1" applyAlignment="1">
      <alignment horizontal="left" vertical="center" wrapText="1"/>
    </xf>
    <xf numFmtId="0" fontId="79" fillId="0" borderId="29" xfId="5" applyFont="1" applyBorder="1" applyAlignment="1">
      <alignment horizontal="left" vertical="center" wrapText="1"/>
    </xf>
    <xf numFmtId="0" fontId="79" fillId="0" borderId="16" xfId="5" applyFont="1" applyBorder="1" applyAlignment="1">
      <alignment horizontal="left" vertical="center" wrapText="1"/>
    </xf>
    <xf numFmtId="0" fontId="78" fillId="0" borderId="5" xfId="5" applyFont="1" applyBorder="1" applyAlignment="1">
      <alignment vertical="top"/>
    </xf>
    <xf numFmtId="0" fontId="79" fillId="0" borderId="5" xfId="5" applyFont="1" applyBorder="1" applyAlignment="1">
      <alignment horizontal="left" vertical="top"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8" fillId="0" borderId="5" xfId="5" applyFont="1" applyBorder="1" applyAlignment="1">
      <alignment horizontal="center" vertical="center"/>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79" fillId="13" borderId="12" xfId="5" applyFont="1" applyFill="1" applyBorder="1" applyAlignment="1">
      <alignment horizontal="center" vertical="center" wrapText="1"/>
    </xf>
    <xf numFmtId="0" fontId="79" fillId="13" borderId="29"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11" xfId="5" applyFont="1" applyBorder="1" applyAlignment="1">
      <alignment horizontal="left" vertical="top" wrapText="1"/>
    </xf>
    <xf numFmtId="0" fontId="79" fillId="0" borderId="20" xfId="5" applyFont="1" applyBorder="1" applyAlignment="1">
      <alignment horizontal="left" vertical="top" wrapText="1"/>
    </xf>
    <xf numFmtId="0" fontId="79" fillId="0" borderId="15" xfId="5" applyFont="1" applyBorder="1" applyAlignment="1">
      <alignment horizontal="left" vertical="top"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10" xfId="5" applyFont="1" applyBorder="1" applyAlignment="1">
      <alignment horizontal="left" vertical="top" wrapText="1"/>
    </xf>
    <xf numFmtId="0" fontId="79" fillId="0" borderId="13" xfId="5" applyFont="1" applyBorder="1" applyAlignment="1">
      <alignment horizontal="left" vertical="top" wrapText="1"/>
    </xf>
    <xf numFmtId="0" fontId="79" fillId="0" borderId="14" xfId="5" applyFont="1" applyBorder="1" applyAlignment="1">
      <alignment horizontal="left" vertical="top" wrapText="1"/>
    </xf>
    <xf numFmtId="0" fontId="84" fillId="0" borderId="0" xfId="5" applyFont="1" applyAlignment="1">
      <alignment horizontal="center" vertical="center" wrapText="1"/>
    </xf>
    <xf numFmtId="0" fontId="78" fillId="0" borderId="5" xfId="5" applyFont="1" applyBorder="1" applyAlignment="1">
      <alignment vertical="top" wrapText="1"/>
    </xf>
    <xf numFmtId="0" fontId="79" fillId="0" borderId="12" xfId="5" applyFont="1" applyBorder="1" applyAlignment="1">
      <alignment horizontal="left" vertical="top"/>
    </xf>
    <xf numFmtId="0" fontId="79" fillId="0" borderId="29" xfId="5" applyFont="1" applyBorder="1" applyAlignment="1">
      <alignment horizontal="left" vertical="top"/>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16" xfId="5" applyFont="1" applyBorder="1" applyAlignment="1">
      <alignment horizontal="left" vertical="top"/>
    </xf>
    <xf numFmtId="0" fontId="79" fillId="0" borderId="29" xfId="5" applyFont="1" applyBorder="1" applyAlignment="1">
      <alignment horizontal="left" vertical="center"/>
    </xf>
    <xf numFmtId="0" fontId="79" fillId="0" borderId="12" xfId="5" applyFont="1" applyBorder="1">
      <alignment vertical="center"/>
    </xf>
    <xf numFmtId="0" fontId="79" fillId="0" borderId="16" xfId="5" applyFont="1" applyBorder="1">
      <alignment vertical="center"/>
    </xf>
    <xf numFmtId="0" fontId="79" fillId="13" borderId="13" xfId="5" applyFont="1" applyFill="1" applyBorder="1" applyAlignment="1">
      <alignment horizontal="center" vertical="center"/>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30" fillId="0" borderId="13" xfId="0" applyFont="1" applyBorder="1" applyAlignment="1">
      <alignment horizontal="left" vertical="center" indent="1"/>
    </xf>
    <xf numFmtId="0" fontId="30" fillId="0" borderId="0" xfId="0" applyFont="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lignment vertical="center"/>
    </xf>
    <xf numFmtId="0" fontId="47" fillId="0" borderId="20" xfId="0" applyFont="1" applyBorder="1">
      <alignment vertical="center"/>
    </xf>
    <xf numFmtId="0" fontId="30" fillId="0" borderId="13" xfId="0" applyFont="1" applyBorder="1">
      <alignment vertical="center"/>
    </xf>
    <xf numFmtId="0" fontId="30" fillId="0" borderId="0" xfId="0" applyFont="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95" fillId="6" borderId="117" xfId="0" applyFont="1" applyFill="1" applyBorder="1" applyAlignment="1">
      <alignment horizontal="center" vertical="center" shrinkToFit="1"/>
    </xf>
    <xf numFmtId="0" fontId="101"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8" xfId="0" applyFont="1" applyFill="1" applyBorder="1" applyAlignment="1">
      <alignment horizontal="center" vertical="center" wrapText="1"/>
    </xf>
    <xf numFmtId="0" fontId="101" fillId="6" borderId="12" xfId="0" applyFont="1" applyFill="1" applyBorder="1" applyAlignment="1">
      <alignment horizontal="center" vertical="center" wrapTex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101" fillId="6" borderId="5" xfId="0" applyFont="1" applyFill="1" applyBorder="1" applyAlignment="1">
      <alignment horizontal="center" vertical="center"/>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5" xfId="0" applyFont="1" applyFill="1" applyBorder="1" applyAlignment="1">
      <alignment horizontal="center" vertical="center" textRotation="255"/>
    </xf>
    <xf numFmtId="0" fontId="98" fillId="0" borderId="26" xfId="0" applyFont="1" applyBorder="1" applyAlignment="1">
      <alignment horizontal="left"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26" xfId="0" applyFont="1" applyBorder="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5" fillId="0" borderId="14" xfId="0" applyFont="1" applyBorder="1" applyAlignment="1">
      <alignment horizontal="left" vertical="center" wrapText="1"/>
    </xf>
    <xf numFmtId="0" fontId="99" fillId="0" borderId="0" xfId="0" applyFont="1" applyAlignment="1">
      <alignment horizontal="left" vertical="center" wrapText="1" readingOrder="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90" xfId="0" applyFont="1" applyBorder="1" applyAlignment="1">
      <alignment horizontal="left" vertical="center" wrapText="1"/>
    </xf>
    <xf numFmtId="0" fontId="95" fillId="0" borderId="189" xfId="0" applyFont="1" applyBorder="1" applyAlignment="1">
      <alignment horizontal="left" vertical="center" wrapText="1"/>
    </xf>
    <xf numFmtId="0" fontId="95" fillId="0" borderId="193" xfId="0" applyFont="1" applyBorder="1" applyAlignment="1">
      <alignment horizontal="left" vertical="center" wrapText="1"/>
    </xf>
    <xf numFmtId="0" fontId="95" fillId="0" borderId="187"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92" xfId="0" applyFont="1" applyBorder="1" applyAlignment="1">
      <alignment horizontal="left" vertical="center" wrapText="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9" fillId="0" borderId="5" xfId="0" applyFont="1" applyBorder="1" applyAlignment="1">
      <alignment horizontal="center" vertical="center" wrapText="1"/>
    </xf>
    <xf numFmtId="0" fontId="99" fillId="0" borderId="5" xfId="0" applyFont="1" applyBorder="1" applyAlignment="1">
      <alignment horizontal="left" vertical="center"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95" fillId="15" borderId="5" xfId="0" applyFont="1" applyFill="1" applyBorder="1" applyAlignment="1">
      <alignment horizontal="left" vertical="top" wrapText="1"/>
    </xf>
    <xf numFmtId="0" fontId="0" fillId="0" borderId="17" xfId="0" applyBorder="1" applyAlignment="1">
      <alignment horizontal="left"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xf numFmtId="0" fontId="106" fillId="0" borderId="6" xfId="0" applyFont="1" applyBorder="1" applyAlignment="1">
      <alignment vertical="center" wrapText="1"/>
    </xf>
    <xf numFmtId="0" fontId="106" fillId="0" borderId="8" xfId="0" applyFont="1" applyBorder="1" applyAlignment="1">
      <alignment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6" xfId="0" applyFont="1" applyBorder="1" applyAlignment="1">
      <alignment horizontal="center" vertical="center" wrapTex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0" fontId="0" fillId="15" borderId="26" xfId="0" applyFill="1" applyBorder="1" applyAlignment="1">
      <alignment horizontal="right" vertical="center"/>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8" xfId="0" applyFont="1" applyBorder="1" applyAlignment="1">
      <alignment horizontal="center" vertical="center" wrapText="1"/>
    </xf>
  </cellXfs>
  <cellStyles count="19">
    <cellStyle name="パーセント" xfId="4" builtinId="5"/>
    <cellStyle name="桁区切り" xfId="1" builtinId="6"/>
    <cellStyle name="桁区切り 2" xfId="13" xr:uid="{96B443CE-B95B-4000-B1F3-BB5C04951700}"/>
    <cellStyle name="桁区切り 2 2" xfId="15" xr:uid="{BAB1FA5F-98A0-43FE-ADA7-9F0D22198A90}"/>
    <cellStyle name="標準" xfId="0" builtinId="0"/>
    <cellStyle name="標準 11" xfId="16" xr:uid="{2C19114E-B3A4-43FB-A37E-961D4E7D78B1}"/>
    <cellStyle name="標準 2" xfId="5" xr:uid="{00000000-0005-0000-0000-000003000000}"/>
    <cellStyle name="標準 2 2" xfId="9" xr:uid="{2655EEA2-7F9D-4E0C-B766-44A9326F69E1}"/>
    <cellStyle name="標準 3" xfId="6" xr:uid="{00000000-0005-0000-0000-000004000000}"/>
    <cellStyle name="標準 3 2" xfId="12" xr:uid="{A48F403B-485A-4A81-A124-826B270D3ADC}"/>
    <cellStyle name="標準 3 3" xfId="14" xr:uid="{D7CA3023-CE3A-46BA-8528-33CB3A9626C0}"/>
    <cellStyle name="標準 3 4" xfId="18" xr:uid="{1AF35756-75B2-4365-97DF-ABC3A016D177}"/>
    <cellStyle name="標準 4" xfId="8" xr:uid="{37981044-2163-4C4E-8DD3-FB6A253BA84E}"/>
    <cellStyle name="標準 7" xfId="7" xr:uid="{8A321E80-033D-4243-9711-264522522DCC}"/>
    <cellStyle name="標準 8" xfId="10" xr:uid="{42FC04D5-EA78-499D-8E1F-5B4311086965}"/>
    <cellStyle name="標準_⑤参考様式11,12号別紙(収支実績報告書（支援交付金））" xfId="2" xr:uid="{00000000-0005-0000-0000-000005000000}"/>
    <cellStyle name="標準_Sheet1" xfId="17" xr:uid="{4EF6E727-03BC-4548-B7BF-F979A1750B83}"/>
    <cellStyle name="標準_活動指針チェック表(記載例）181118_活動計画の記載要領v9（181214）別添３と５修正" xfId="3" xr:uid="{00000000-0005-0000-0000-000006000000}"/>
    <cellStyle name="標準_出納帳20061221" xfId="11" xr:uid="{ACD2886E-0FD6-4D88-87D1-8EB18267617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xdr:col>
      <xdr:colOff>1629833</xdr:colOff>
      <xdr:row>25</xdr:row>
      <xdr:rowOff>603249</xdr:rowOff>
    </xdr:from>
    <xdr:ext cx="184731" cy="264560"/>
    <xdr:sp macro="" textlink="">
      <xdr:nvSpPr>
        <xdr:cNvPr id="2" name="テキスト ボックス 1">
          <a:extLst>
            <a:ext uri="{FF2B5EF4-FFF2-40B4-BE49-F238E27FC236}">
              <a16:creationId xmlns:a16="http://schemas.microsoft.com/office/drawing/2014/main" id="{E5256700-C9A0-4BE8-B1DB-625DDB114CC1}"/>
            </a:ext>
          </a:extLst>
        </xdr:cNvPr>
        <xdr:cNvSpPr txBox="1"/>
      </xdr:nvSpPr>
      <xdr:spPr>
        <a:xfrm>
          <a:off x="6163733" y="865187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85598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syoumura\Downloads\&#22577;&#21578;&#26360;&#39006;\&#27096;&#24335;&#31532;&#65297;&#65293;&#65303;&#21495;%20&#37329;&#37549;&#20986;&#32013;&#31807;&#65288;R04&#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sheetData sheetId="10" refreshError="1"/>
      <sheetData sheetId="11" refreshError="1"/>
      <sheetData sheetId="12"/>
      <sheetData sheetId="13" refreshError="1"/>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７号"/>
      <sheetName val="【選択肢】"/>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dimension ref="A1:IX50"/>
  <sheetViews>
    <sheetView view="pageBreakPreview" zoomScaleNormal="100" zoomScaleSheetLayoutView="100" workbookViewId="0">
      <selection activeCell="E7" sqref="E7"/>
    </sheetView>
  </sheetViews>
  <sheetFormatPr defaultColWidth="9" defaultRowHeight="18.75" x14ac:dyDescent="0.15"/>
  <cols>
    <col min="1" max="2" width="2.75" style="8" customWidth="1"/>
    <col min="3" max="3" width="13" style="8" customWidth="1"/>
    <col min="4" max="4" width="13.75" style="8" customWidth="1"/>
    <col min="5" max="5" width="54.25" style="8" customWidth="1"/>
    <col min="6" max="6" width="2.75" style="8" customWidth="1"/>
    <col min="7" max="7" width="5.75" style="8" customWidth="1"/>
    <col min="8" max="16384" width="9" style="8"/>
  </cols>
  <sheetData>
    <row r="1" spans="1:258" ht="24" customHeight="1" thickBot="1" x14ac:dyDescent="0.2">
      <c r="A1" s="277" t="s">
        <v>0</v>
      </c>
      <c r="B1" s="277"/>
      <c r="C1" s="277"/>
      <c r="D1" s="276"/>
      <c r="E1" s="276"/>
      <c r="F1" s="276"/>
    </row>
    <row r="2" spans="1:258" ht="21" customHeight="1" x14ac:dyDescent="0.15">
      <c r="B2" s="288" t="s">
        <v>1</v>
      </c>
      <c r="C2" s="287"/>
      <c r="D2" s="286" t="s">
        <v>2</v>
      </c>
      <c r="E2" s="285" t="s">
        <v>3</v>
      </c>
    </row>
    <row r="3" spans="1:258" ht="21" customHeight="1" x14ac:dyDescent="0.15">
      <c r="B3" s="282" t="s">
        <v>4</v>
      </c>
      <c r="C3" s="281"/>
      <c r="D3" s="284" t="s">
        <v>5</v>
      </c>
      <c r="E3" s="283" t="s">
        <v>6</v>
      </c>
    </row>
    <row r="4" spans="1:258" ht="21" customHeight="1" x14ac:dyDescent="0.15">
      <c r="B4" s="282" t="s">
        <v>7</v>
      </c>
      <c r="C4" s="281"/>
      <c r="D4" s="988" t="s">
        <v>8</v>
      </c>
      <c r="E4" s="989"/>
    </row>
    <row r="5" spans="1:258" ht="21" customHeight="1" x14ac:dyDescent="0.15">
      <c r="B5" s="282" t="s">
        <v>9</v>
      </c>
      <c r="C5" s="281"/>
      <c r="D5" s="889" t="s">
        <v>10</v>
      </c>
      <c r="E5" s="280"/>
    </row>
    <row r="6" spans="1:258" ht="21" customHeight="1" thickBot="1" x14ac:dyDescent="0.2">
      <c r="B6" s="279" t="s">
        <v>11</v>
      </c>
      <c r="C6" s="278"/>
      <c r="D6" s="990" t="s">
        <v>12</v>
      </c>
      <c r="E6" s="991"/>
    </row>
    <row r="7" spans="1:258" ht="6.75" customHeight="1" x14ac:dyDescent="0.15"/>
    <row r="8" spans="1:258" ht="24" customHeight="1" x14ac:dyDescent="0.15">
      <c r="A8" s="277" t="s">
        <v>13</v>
      </c>
      <c r="B8" s="276"/>
      <c r="C8" s="276"/>
      <c r="D8" s="276"/>
      <c r="E8" s="276"/>
      <c r="F8" s="276"/>
    </row>
    <row r="9" spans="1:258" ht="18" customHeight="1" x14ac:dyDescent="0.15">
      <c r="B9" s="984" t="s">
        <v>14</v>
      </c>
      <c r="C9" s="984"/>
      <c r="D9" s="984"/>
      <c r="E9" s="984"/>
    </row>
    <row r="10" spans="1:258" ht="34.5" customHeight="1" x14ac:dyDescent="0.15">
      <c r="B10" s="984" t="s">
        <v>15</v>
      </c>
      <c r="C10" s="984"/>
      <c r="D10" s="984"/>
      <c r="E10" s="984"/>
    </row>
    <row r="11" spans="1:258" ht="18" customHeight="1" x14ac:dyDescent="0.15">
      <c r="B11" s="985" t="s">
        <v>16</v>
      </c>
      <c r="C11" s="985"/>
      <c r="D11" s="985"/>
      <c r="E11" s="985"/>
    </row>
    <row r="12" spans="1:258" ht="34.5" customHeight="1" x14ac:dyDescent="0.15">
      <c r="B12" s="986" t="s">
        <v>17</v>
      </c>
      <c r="C12" s="986"/>
      <c r="D12" s="986"/>
      <c r="E12" s="986"/>
      <c r="I12" s="987"/>
      <c r="J12" s="987"/>
      <c r="K12" s="987"/>
      <c r="L12" s="987"/>
      <c r="M12" s="987"/>
      <c r="N12" s="987"/>
      <c r="O12" s="987"/>
      <c r="P12" s="987"/>
      <c r="Q12" s="987"/>
      <c r="R12" s="987"/>
      <c r="S12" s="987"/>
      <c r="T12" s="987"/>
      <c r="U12" s="987"/>
      <c r="V12" s="987"/>
      <c r="W12" s="987"/>
      <c r="X12" s="987"/>
      <c r="Y12" s="987"/>
      <c r="Z12" s="987"/>
      <c r="AA12" s="987"/>
      <c r="AB12" s="987"/>
      <c r="AC12" s="987"/>
      <c r="AD12" s="987"/>
      <c r="AE12" s="987"/>
      <c r="AF12" s="987"/>
      <c r="AG12" s="987"/>
      <c r="AH12" s="987"/>
      <c r="AI12" s="987"/>
      <c r="AJ12" s="987"/>
      <c r="AK12" s="987"/>
      <c r="AL12" s="987"/>
      <c r="AM12" s="987"/>
      <c r="AN12" s="987"/>
      <c r="AO12" s="987"/>
      <c r="AP12" s="987"/>
      <c r="AQ12" s="987"/>
      <c r="AR12" s="987"/>
      <c r="AS12" s="987"/>
      <c r="AT12" s="987"/>
      <c r="AU12" s="987"/>
      <c r="AV12" s="987"/>
      <c r="AW12" s="987"/>
      <c r="AX12" s="987"/>
      <c r="AY12" s="987"/>
      <c r="AZ12" s="987"/>
      <c r="BA12" s="987"/>
      <c r="BB12" s="987"/>
      <c r="BC12" s="987"/>
      <c r="BD12" s="987"/>
      <c r="BE12" s="987"/>
      <c r="BF12" s="987"/>
      <c r="BG12" s="987"/>
      <c r="BH12" s="987"/>
      <c r="BI12" s="987"/>
      <c r="BJ12" s="987"/>
      <c r="BK12" s="987"/>
      <c r="BL12" s="987"/>
      <c r="BM12" s="987"/>
      <c r="BN12" s="987"/>
      <c r="BO12" s="987"/>
      <c r="BP12" s="987"/>
      <c r="BQ12" s="987"/>
      <c r="BR12" s="987"/>
      <c r="BS12" s="987"/>
      <c r="BT12" s="987"/>
      <c r="BU12" s="987"/>
      <c r="BV12" s="987"/>
      <c r="BW12" s="987"/>
      <c r="BX12" s="987"/>
      <c r="BY12" s="987"/>
      <c r="BZ12" s="987"/>
      <c r="CA12" s="987"/>
      <c r="CB12" s="987"/>
      <c r="CC12" s="987"/>
      <c r="CD12" s="987"/>
      <c r="CE12" s="987"/>
      <c r="CF12" s="987"/>
      <c r="CG12" s="987"/>
      <c r="CH12" s="987"/>
      <c r="CI12" s="987"/>
      <c r="CJ12" s="987"/>
      <c r="CK12" s="987"/>
      <c r="CL12" s="987"/>
      <c r="CM12" s="987"/>
      <c r="CN12" s="987"/>
      <c r="CO12" s="987"/>
      <c r="CP12" s="987"/>
      <c r="CQ12" s="987"/>
      <c r="CR12" s="987"/>
      <c r="CS12" s="987"/>
      <c r="CT12" s="987"/>
      <c r="CU12" s="987"/>
      <c r="CV12" s="987"/>
      <c r="CW12" s="987"/>
      <c r="CX12" s="987"/>
      <c r="CY12" s="987"/>
      <c r="CZ12" s="987"/>
      <c r="DA12" s="987"/>
      <c r="DB12" s="987"/>
      <c r="DC12" s="987"/>
      <c r="DD12" s="987"/>
      <c r="DE12" s="987"/>
      <c r="DF12" s="987"/>
      <c r="DG12" s="987"/>
      <c r="DH12" s="987"/>
      <c r="DI12" s="987"/>
      <c r="DJ12" s="987"/>
      <c r="DK12" s="987"/>
      <c r="DL12" s="987"/>
      <c r="DM12" s="987"/>
      <c r="DN12" s="987"/>
      <c r="DO12" s="987"/>
      <c r="DP12" s="987"/>
      <c r="DQ12" s="987"/>
      <c r="DR12" s="987"/>
      <c r="DS12" s="987"/>
      <c r="DT12" s="987"/>
      <c r="DU12" s="987"/>
      <c r="DV12" s="987"/>
      <c r="DW12" s="987"/>
      <c r="DX12" s="987"/>
      <c r="DY12" s="987"/>
      <c r="DZ12" s="987"/>
      <c r="EA12" s="987"/>
      <c r="EB12" s="987"/>
      <c r="EC12" s="987"/>
      <c r="ED12" s="987"/>
      <c r="EE12" s="987"/>
      <c r="EF12" s="987"/>
      <c r="EG12" s="987"/>
      <c r="EH12" s="987"/>
      <c r="EI12" s="987"/>
      <c r="EJ12" s="987"/>
      <c r="EK12" s="987"/>
      <c r="EL12" s="987"/>
      <c r="EM12" s="987"/>
      <c r="EN12" s="987"/>
      <c r="EO12" s="987"/>
      <c r="EP12" s="987"/>
      <c r="EQ12" s="987"/>
      <c r="ER12" s="987"/>
      <c r="ES12" s="987"/>
      <c r="ET12" s="987"/>
      <c r="EU12" s="987"/>
      <c r="EV12" s="987"/>
      <c r="EW12" s="987"/>
      <c r="EX12" s="987"/>
      <c r="EY12" s="987"/>
      <c r="EZ12" s="987"/>
      <c r="FA12" s="987"/>
      <c r="FB12" s="987"/>
      <c r="FC12" s="987"/>
      <c r="FD12" s="987"/>
      <c r="FE12" s="987"/>
      <c r="FF12" s="987"/>
      <c r="FG12" s="987"/>
      <c r="FH12" s="987"/>
      <c r="FI12" s="987"/>
      <c r="FJ12" s="987"/>
      <c r="FK12" s="987"/>
      <c r="FL12" s="987"/>
      <c r="FM12" s="987"/>
      <c r="FN12" s="987"/>
      <c r="FO12" s="987"/>
      <c r="FP12" s="987"/>
      <c r="FQ12" s="987"/>
      <c r="FR12" s="987"/>
      <c r="FS12" s="987"/>
      <c r="FT12" s="987"/>
      <c r="FU12" s="987"/>
      <c r="FV12" s="987"/>
      <c r="FW12" s="987"/>
      <c r="FX12" s="987"/>
      <c r="FY12" s="987"/>
      <c r="FZ12" s="987"/>
      <c r="GA12" s="987"/>
      <c r="GB12" s="987"/>
      <c r="GC12" s="987"/>
      <c r="GD12" s="987"/>
      <c r="GE12" s="987"/>
      <c r="GF12" s="987"/>
      <c r="GG12" s="987"/>
      <c r="GH12" s="987"/>
      <c r="GI12" s="987"/>
      <c r="GJ12" s="987"/>
      <c r="GK12" s="987"/>
      <c r="GL12" s="987"/>
      <c r="GM12" s="987"/>
      <c r="GN12" s="987"/>
      <c r="GO12" s="987"/>
      <c r="GP12" s="987"/>
      <c r="GQ12" s="987"/>
      <c r="GR12" s="987"/>
      <c r="GS12" s="987"/>
      <c r="GT12" s="987"/>
      <c r="GU12" s="987"/>
      <c r="GV12" s="987"/>
      <c r="GW12" s="987"/>
      <c r="GX12" s="987"/>
      <c r="GY12" s="987"/>
      <c r="GZ12" s="987"/>
      <c r="HA12" s="987"/>
      <c r="HB12" s="987"/>
      <c r="HC12" s="987"/>
      <c r="HD12" s="987"/>
      <c r="HE12" s="987"/>
      <c r="HF12" s="987"/>
      <c r="HG12" s="987"/>
      <c r="HH12" s="987"/>
      <c r="HI12" s="987"/>
      <c r="HJ12" s="987"/>
      <c r="HK12" s="987"/>
      <c r="HL12" s="987"/>
      <c r="HM12" s="987"/>
      <c r="HN12" s="987"/>
      <c r="HO12" s="987"/>
      <c r="HP12" s="987"/>
      <c r="HQ12" s="987"/>
      <c r="HR12" s="987"/>
      <c r="HS12" s="987"/>
      <c r="HT12" s="987"/>
      <c r="HU12" s="987"/>
      <c r="HV12" s="987"/>
      <c r="HW12" s="987"/>
      <c r="HX12" s="987"/>
      <c r="HY12" s="987"/>
      <c r="HZ12" s="987"/>
      <c r="IA12" s="987"/>
      <c r="IB12" s="987"/>
      <c r="IC12" s="987"/>
      <c r="ID12" s="987"/>
      <c r="IE12" s="987"/>
      <c r="IF12" s="987"/>
      <c r="IG12" s="987"/>
      <c r="IH12" s="987"/>
      <c r="II12" s="987"/>
      <c r="IJ12" s="987"/>
      <c r="IK12" s="987"/>
      <c r="IL12" s="987"/>
      <c r="IM12" s="987"/>
      <c r="IN12" s="987"/>
      <c r="IO12" s="987"/>
      <c r="IP12" s="987"/>
      <c r="IQ12" s="987"/>
      <c r="IR12" s="987"/>
      <c r="IS12" s="987"/>
      <c r="IT12" s="987"/>
      <c r="IU12" s="987"/>
      <c r="IV12" s="987"/>
      <c r="IW12" s="987"/>
      <c r="IX12" s="987"/>
    </row>
    <row r="13" spans="1:258" ht="34.5" customHeight="1" x14ac:dyDescent="0.15">
      <c r="B13" s="984" t="s">
        <v>18</v>
      </c>
      <c r="C13" s="984"/>
      <c r="D13" s="984"/>
      <c r="E13" s="984"/>
      <c r="I13" s="987"/>
      <c r="J13" s="987"/>
      <c r="K13" s="987"/>
      <c r="L13" s="987"/>
      <c r="M13" s="987"/>
      <c r="N13" s="987"/>
      <c r="O13" s="987"/>
      <c r="P13" s="987"/>
      <c r="Q13" s="987"/>
      <c r="R13" s="987"/>
      <c r="S13" s="987"/>
      <c r="T13" s="987"/>
      <c r="U13" s="987"/>
      <c r="V13" s="987"/>
      <c r="W13" s="987"/>
      <c r="X13" s="987"/>
      <c r="Y13" s="987"/>
      <c r="Z13" s="987"/>
      <c r="AA13" s="987"/>
      <c r="AB13" s="987"/>
      <c r="AC13" s="987"/>
      <c r="AD13" s="987"/>
      <c r="AE13" s="987"/>
      <c r="AF13" s="987"/>
      <c r="AG13" s="987"/>
      <c r="AH13" s="987"/>
      <c r="AI13" s="987"/>
      <c r="AJ13" s="987"/>
      <c r="AK13" s="987"/>
      <c r="AL13" s="987"/>
      <c r="AM13" s="987"/>
      <c r="AN13" s="987"/>
      <c r="AO13" s="987"/>
      <c r="AP13" s="987"/>
      <c r="AQ13" s="987"/>
      <c r="AR13" s="987"/>
      <c r="AS13" s="987"/>
      <c r="AT13" s="987"/>
      <c r="AU13" s="987"/>
      <c r="AV13" s="987"/>
      <c r="AW13" s="987"/>
      <c r="AX13" s="987"/>
      <c r="AY13" s="987"/>
      <c r="AZ13" s="987"/>
      <c r="BA13" s="987"/>
      <c r="BB13" s="987"/>
      <c r="BC13" s="987"/>
      <c r="BD13" s="987"/>
      <c r="BE13" s="987"/>
      <c r="BF13" s="987"/>
      <c r="BG13" s="987"/>
      <c r="BH13" s="987"/>
      <c r="BI13" s="987"/>
      <c r="BJ13" s="987"/>
      <c r="BK13" s="987"/>
      <c r="BL13" s="987"/>
      <c r="BM13" s="987"/>
      <c r="BN13" s="987"/>
      <c r="BO13" s="987"/>
      <c r="BP13" s="987"/>
      <c r="BQ13" s="987"/>
      <c r="BR13" s="987"/>
      <c r="BS13" s="987"/>
      <c r="BT13" s="987"/>
      <c r="BU13" s="987"/>
      <c r="BV13" s="987"/>
      <c r="BW13" s="987"/>
      <c r="BX13" s="987"/>
      <c r="BY13" s="987"/>
      <c r="BZ13" s="987"/>
      <c r="CA13" s="987"/>
      <c r="CB13" s="987"/>
      <c r="CC13" s="987"/>
      <c r="CD13" s="987"/>
      <c r="CE13" s="987"/>
      <c r="CF13" s="987"/>
      <c r="CG13" s="987"/>
      <c r="CH13" s="987"/>
      <c r="CI13" s="987"/>
      <c r="CJ13" s="987"/>
      <c r="CK13" s="987"/>
      <c r="CL13" s="987"/>
      <c r="CM13" s="987"/>
      <c r="CN13" s="987"/>
      <c r="CO13" s="987"/>
      <c r="CP13" s="987"/>
      <c r="CQ13" s="987"/>
      <c r="CR13" s="987"/>
      <c r="CS13" s="987"/>
      <c r="CT13" s="987"/>
      <c r="CU13" s="987"/>
      <c r="CV13" s="987"/>
      <c r="CW13" s="987"/>
      <c r="CX13" s="987"/>
      <c r="CY13" s="987"/>
      <c r="CZ13" s="987"/>
      <c r="DA13" s="987"/>
      <c r="DB13" s="987"/>
      <c r="DC13" s="987"/>
      <c r="DD13" s="987"/>
      <c r="DE13" s="987"/>
      <c r="DF13" s="987"/>
      <c r="DG13" s="987"/>
      <c r="DH13" s="987"/>
      <c r="DI13" s="987"/>
      <c r="DJ13" s="987"/>
      <c r="DK13" s="987"/>
      <c r="DL13" s="987"/>
      <c r="DM13" s="987"/>
      <c r="DN13" s="987"/>
      <c r="DO13" s="987"/>
      <c r="DP13" s="987"/>
      <c r="DQ13" s="987"/>
      <c r="DR13" s="987"/>
      <c r="DS13" s="987"/>
      <c r="DT13" s="987"/>
      <c r="DU13" s="987"/>
      <c r="DV13" s="987"/>
      <c r="DW13" s="987"/>
      <c r="DX13" s="987"/>
      <c r="DY13" s="987"/>
      <c r="DZ13" s="987"/>
      <c r="EA13" s="987"/>
      <c r="EB13" s="987"/>
      <c r="EC13" s="987"/>
      <c r="ED13" s="987"/>
      <c r="EE13" s="987"/>
      <c r="EF13" s="987"/>
      <c r="EG13" s="987"/>
      <c r="EH13" s="987"/>
      <c r="EI13" s="987"/>
      <c r="EJ13" s="987"/>
      <c r="EK13" s="987"/>
      <c r="EL13" s="987"/>
      <c r="EM13" s="987"/>
      <c r="EN13" s="987"/>
      <c r="EO13" s="987"/>
      <c r="EP13" s="987"/>
      <c r="EQ13" s="987"/>
      <c r="ER13" s="987"/>
      <c r="ES13" s="987"/>
      <c r="ET13" s="987"/>
      <c r="EU13" s="987"/>
      <c r="EV13" s="987"/>
      <c r="EW13" s="987"/>
      <c r="EX13" s="987"/>
      <c r="EY13" s="987"/>
      <c r="EZ13" s="987"/>
      <c r="FA13" s="987"/>
      <c r="FB13" s="987"/>
      <c r="FC13" s="987"/>
      <c r="FD13" s="987"/>
      <c r="FE13" s="987"/>
      <c r="FF13" s="987"/>
      <c r="FG13" s="987"/>
      <c r="FH13" s="987"/>
      <c r="FI13" s="987"/>
      <c r="FJ13" s="987"/>
      <c r="FK13" s="987"/>
      <c r="FL13" s="987"/>
      <c r="FM13" s="987"/>
      <c r="FN13" s="987"/>
      <c r="FO13" s="987"/>
      <c r="FP13" s="987"/>
      <c r="FQ13" s="987"/>
      <c r="FR13" s="987"/>
      <c r="FS13" s="987"/>
      <c r="FT13" s="987"/>
      <c r="FU13" s="987"/>
      <c r="FV13" s="987"/>
      <c r="FW13" s="987"/>
      <c r="FX13" s="987"/>
      <c r="FY13" s="987"/>
      <c r="FZ13" s="987"/>
      <c r="GA13" s="987"/>
      <c r="GB13" s="987"/>
      <c r="GC13" s="987"/>
      <c r="GD13" s="987"/>
      <c r="GE13" s="987"/>
      <c r="GF13" s="987"/>
      <c r="GG13" s="987"/>
      <c r="GH13" s="987"/>
      <c r="GI13" s="987"/>
      <c r="GJ13" s="987"/>
      <c r="GK13" s="987"/>
      <c r="GL13" s="987"/>
      <c r="GM13" s="987"/>
      <c r="GN13" s="987"/>
      <c r="GO13" s="987"/>
      <c r="GP13" s="987"/>
      <c r="GQ13" s="987"/>
      <c r="GR13" s="987"/>
      <c r="GS13" s="987"/>
      <c r="GT13" s="987"/>
      <c r="GU13" s="987"/>
      <c r="GV13" s="987"/>
      <c r="GW13" s="987"/>
      <c r="GX13" s="987"/>
      <c r="GY13" s="987"/>
      <c r="GZ13" s="987"/>
      <c r="HA13" s="987"/>
      <c r="HB13" s="987"/>
      <c r="HC13" s="987"/>
      <c r="HD13" s="987"/>
      <c r="HE13" s="987"/>
      <c r="HF13" s="987"/>
      <c r="HG13" s="987"/>
      <c r="HH13" s="987"/>
      <c r="HI13" s="987"/>
      <c r="HJ13" s="987"/>
      <c r="HK13" s="987"/>
      <c r="HL13" s="987"/>
      <c r="HM13" s="987"/>
      <c r="HN13" s="987"/>
      <c r="HO13" s="987"/>
      <c r="HP13" s="987"/>
      <c r="HQ13" s="987"/>
      <c r="HR13" s="987"/>
      <c r="HS13" s="987"/>
      <c r="HT13" s="987"/>
      <c r="HU13" s="987"/>
      <c r="HV13" s="987"/>
      <c r="HW13" s="987"/>
      <c r="HX13" s="987"/>
      <c r="HY13" s="987"/>
      <c r="HZ13" s="987"/>
      <c r="IA13" s="987"/>
      <c r="IB13" s="987"/>
      <c r="IC13" s="987"/>
      <c r="ID13" s="987"/>
      <c r="IE13" s="987"/>
      <c r="IF13" s="987"/>
      <c r="IG13" s="987"/>
      <c r="IH13" s="987"/>
      <c r="II13" s="987"/>
      <c r="IJ13" s="987"/>
      <c r="IK13" s="987"/>
      <c r="IL13" s="987"/>
      <c r="IM13" s="987"/>
      <c r="IN13" s="987"/>
      <c r="IO13" s="987"/>
      <c r="IP13" s="987"/>
      <c r="IQ13" s="987"/>
      <c r="IR13" s="987"/>
      <c r="IS13" s="987"/>
      <c r="IT13" s="987"/>
      <c r="IU13" s="987"/>
      <c r="IV13" s="987"/>
      <c r="IW13" s="987"/>
      <c r="IX13" s="987"/>
    </row>
    <row r="14" spans="1:258" ht="18" customHeight="1" x14ac:dyDescent="0.15">
      <c r="B14" s="984" t="s">
        <v>19</v>
      </c>
      <c r="C14" s="984"/>
      <c r="D14" s="984"/>
      <c r="E14" s="984"/>
    </row>
    <row r="15" spans="1:258" ht="6.75" customHeight="1" x14ac:dyDescent="0.15"/>
    <row r="16" spans="1:258" ht="23.25" customHeight="1" x14ac:dyDescent="0.15">
      <c r="A16" s="277" t="s">
        <v>20</v>
      </c>
      <c r="B16" s="277"/>
      <c r="C16" s="276"/>
      <c r="D16" s="277"/>
      <c r="E16" s="277"/>
      <c r="F16" s="276"/>
      <c r="G16" s="276"/>
      <c r="H16" s="276"/>
      <c r="I16" s="987"/>
      <c r="J16" s="987"/>
      <c r="K16" s="987"/>
      <c r="L16" s="987"/>
      <c r="M16" s="987"/>
      <c r="N16" s="987"/>
      <c r="O16" s="987"/>
      <c r="P16" s="987"/>
      <c r="Q16" s="987"/>
      <c r="R16" s="987"/>
      <c r="S16" s="987"/>
      <c r="T16" s="987"/>
      <c r="U16" s="987"/>
      <c r="V16" s="987"/>
      <c r="W16" s="987"/>
      <c r="X16" s="987"/>
      <c r="Y16" s="987"/>
      <c r="Z16" s="987"/>
      <c r="AA16" s="987"/>
      <c r="AB16" s="987"/>
      <c r="AC16" s="987"/>
      <c r="AD16" s="987"/>
      <c r="AE16" s="987"/>
      <c r="AF16" s="987"/>
      <c r="AG16" s="987"/>
      <c r="AH16" s="987"/>
      <c r="AI16" s="987"/>
      <c r="AJ16" s="987"/>
      <c r="AK16" s="987"/>
      <c r="AL16" s="987"/>
      <c r="AM16" s="987"/>
      <c r="AN16" s="987"/>
      <c r="AO16" s="987"/>
      <c r="AP16" s="987"/>
      <c r="AQ16" s="987"/>
      <c r="AR16" s="987"/>
      <c r="AS16" s="987"/>
      <c r="AT16" s="987"/>
      <c r="AU16" s="987"/>
      <c r="AV16" s="987"/>
      <c r="AW16" s="987"/>
      <c r="AX16" s="987"/>
      <c r="AY16" s="987"/>
      <c r="AZ16" s="987"/>
      <c r="BA16" s="987"/>
      <c r="BB16" s="987"/>
      <c r="BC16" s="987"/>
      <c r="BD16" s="987"/>
      <c r="BE16" s="987"/>
      <c r="BF16" s="987"/>
      <c r="BG16" s="987"/>
      <c r="BH16" s="987"/>
      <c r="BI16" s="987"/>
      <c r="BJ16" s="987"/>
      <c r="BK16" s="987"/>
      <c r="BL16" s="987"/>
      <c r="BM16" s="987"/>
      <c r="BN16" s="987"/>
      <c r="BO16" s="987"/>
      <c r="BP16" s="987"/>
      <c r="BQ16" s="987"/>
      <c r="BR16" s="987"/>
      <c r="BS16" s="987"/>
      <c r="BT16" s="987"/>
      <c r="BU16" s="987"/>
      <c r="BV16" s="987"/>
      <c r="BW16" s="987"/>
      <c r="BX16" s="987"/>
      <c r="BY16" s="987"/>
      <c r="BZ16" s="987"/>
      <c r="CA16" s="987"/>
      <c r="CB16" s="987"/>
      <c r="CC16" s="987"/>
      <c r="CD16" s="987"/>
      <c r="CE16" s="987"/>
      <c r="CF16" s="987"/>
      <c r="CG16" s="987"/>
      <c r="CH16" s="987"/>
      <c r="CI16" s="987"/>
      <c r="CJ16" s="987"/>
      <c r="CK16" s="987"/>
      <c r="CL16" s="987"/>
      <c r="CM16" s="987"/>
      <c r="CN16" s="987"/>
      <c r="CO16" s="987"/>
      <c r="CP16" s="987"/>
      <c r="CQ16" s="987"/>
      <c r="CR16" s="987"/>
      <c r="CS16" s="987"/>
      <c r="CT16" s="987"/>
      <c r="CU16" s="987"/>
      <c r="CV16" s="987"/>
      <c r="CW16" s="987"/>
      <c r="CX16" s="987"/>
      <c r="CY16" s="987"/>
      <c r="CZ16" s="987"/>
      <c r="DA16" s="987"/>
      <c r="DB16" s="987"/>
      <c r="DC16" s="987"/>
      <c r="DD16" s="987"/>
      <c r="DE16" s="987"/>
      <c r="DF16" s="987"/>
      <c r="DG16" s="987"/>
      <c r="DH16" s="987"/>
      <c r="DI16" s="987"/>
      <c r="DJ16" s="987"/>
      <c r="DK16" s="987"/>
      <c r="DL16" s="987"/>
      <c r="DM16" s="987"/>
      <c r="DN16" s="987"/>
      <c r="DO16" s="987"/>
      <c r="DP16" s="987"/>
      <c r="DQ16" s="987"/>
      <c r="DR16" s="987"/>
      <c r="DS16" s="987"/>
      <c r="DT16" s="987"/>
      <c r="DU16" s="987"/>
      <c r="DV16" s="987"/>
      <c r="DW16" s="987"/>
      <c r="DX16" s="987"/>
      <c r="DY16" s="987"/>
      <c r="DZ16" s="987"/>
      <c r="EA16" s="987"/>
      <c r="EB16" s="987"/>
      <c r="EC16" s="987"/>
      <c r="ED16" s="987"/>
      <c r="EE16" s="987"/>
      <c r="EF16" s="987"/>
      <c r="EG16" s="987"/>
      <c r="EH16" s="987"/>
      <c r="EI16" s="987"/>
      <c r="EJ16" s="987"/>
      <c r="EK16" s="987"/>
      <c r="EL16" s="987"/>
      <c r="EM16" s="987"/>
      <c r="EN16" s="987"/>
      <c r="EO16" s="987"/>
      <c r="EP16" s="987"/>
      <c r="EQ16" s="987"/>
      <c r="ER16" s="987"/>
      <c r="ES16" s="987"/>
      <c r="ET16" s="987"/>
      <c r="EU16" s="987"/>
      <c r="EV16" s="987"/>
      <c r="EW16" s="987"/>
      <c r="EX16" s="987"/>
      <c r="EY16" s="987"/>
      <c r="EZ16" s="987"/>
      <c r="FA16" s="987"/>
      <c r="FB16" s="987"/>
      <c r="FC16" s="987"/>
      <c r="FD16" s="987"/>
      <c r="FE16" s="987"/>
      <c r="FF16" s="987"/>
      <c r="FG16" s="987"/>
      <c r="FH16" s="987"/>
      <c r="FI16" s="987"/>
      <c r="FJ16" s="987"/>
      <c r="FK16" s="987"/>
      <c r="FL16" s="987"/>
      <c r="FM16" s="987"/>
      <c r="FN16" s="987"/>
      <c r="FO16" s="987"/>
      <c r="FP16" s="987"/>
      <c r="FQ16" s="987"/>
      <c r="FR16" s="987"/>
      <c r="FS16" s="987"/>
      <c r="FT16" s="987"/>
      <c r="FU16" s="987"/>
      <c r="FV16" s="987"/>
      <c r="FW16" s="987"/>
      <c r="FX16" s="987"/>
      <c r="FY16" s="987"/>
      <c r="FZ16" s="987"/>
      <c r="GA16" s="987"/>
      <c r="GB16" s="987"/>
      <c r="GC16" s="987"/>
      <c r="GD16" s="987"/>
      <c r="GE16" s="987"/>
      <c r="GF16" s="987"/>
      <c r="GG16" s="987"/>
      <c r="GH16" s="987"/>
      <c r="GI16" s="987"/>
      <c r="GJ16" s="987"/>
      <c r="GK16" s="987"/>
      <c r="GL16" s="987"/>
      <c r="GM16" s="987"/>
      <c r="GN16" s="987"/>
      <c r="GO16" s="987"/>
      <c r="GP16" s="987"/>
      <c r="GQ16" s="987"/>
      <c r="GR16" s="987"/>
      <c r="GS16" s="987"/>
      <c r="GT16" s="987"/>
      <c r="GU16" s="987"/>
      <c r="GV16" s="987"/>
      <c r="GW16" s="987"/>
      <c r="GX16" s="987"/>
      <c r="GY16" s="987"/>
      <c r="GZ16" s="987"/>
      <c r="HA16" s="987"/>
      <c r="HB16" s="987"/>
      <c r="HC16" s="987"/>
      <c r="HD16" s="987"/>
      <c r="HE16" s="987"/>
      <c r="HF16" s="987"/>
      <c r="HG16" s="987"/>
      <c r="HH16" s="987"/>
      <c r="HI16" s="987"/>
      <c r="HJ16" s="987"/>
      <c r="HK16" s="987"/>
      <c r="HL16" s="987"/>
      <c r="HM16" s="987"/>
      <c r="HN16" s="987"/>
      <c r="HO16" s="987"/>
      <c r="HP16" s="987"/>
      <c r="HQ16" s="987"/>
      <c r="HR16" s="987"/>
      <c r="HS16" s="987"/>
      <c r="HT16" s="987"/>
      <c r="HU16" s="987"/>
      <c r="HV16" s="987"/>
      <c r="HW16" s="987"/>
      <c r="HX16" s="987"/>
      <c r="HY16" s="987"/>
      <c r="HZ16" s="987"/>
      <c r="IA16" s="987"/>
      <c r="IB16" s="987"/>
      <c r="IC16" s="987"/>
      <c r="ID16" s="987"/>
      <c r="IE16" s="987"/>
      <c r="IF16" s="987"/>
      <c r="IG16" s="987"/>
      <c r="IH16" s="987"/>
      <c r="II16" s="987"/>
      <c r="IJ16" s="987"/>
      <c r="IK16" s="987"/>
      <c r="IL16" s="987"/>
      <c r="IM16" s="987"/>
      <c r="IN16" s="987"/>
      <c r="IO16" s="987"/>
      <c r="IP16" s="987"/>
      <c r="IQ16" s="987"/>
      <c r="IR16" s="987"/>
      <c r="IS16" s="987"/>
      <c r="IT16" s="987"/>
      <c r="IU16" s="987"/>
      <c r="IV16" s="987"/>
      <c r="IW16" s="987"/>
      <c r="IX16" s="987"/>
    </row>
    <row r="17" spans="1:5" ht="21.75" customHeight="1" x14ac:dyDescent="0.15">
      <c r="A17" s="8" t="s">
        <v>21</v>
      </c>
    </row>
    <row r="18" spans="1:5" ht="21" customHeight="1" x14ac:dyDescent="0.15">
      <c r="B18" s="976" t="s">
        <v>22</v>
      </c>
      <c r="C18" s="977"/>
      <c r="D18" s="899" t="s">
        <v>23</v>
      </c>
      <c r="E18" s="899" t="s">
        <v>24</v>
      </c>
    </row>
    <row r="19" spans="1:5" x14ac:dyDescent="0.15">
      <c r="B19" s="255" t="s">
        <v>25</v>
      </c>
      <c r="C19" s="255"/>
      <c r="D19" s="255" t="s">
        <v>26</v>
      </c>
      <c r="E19" s="275" t="s">
        <v>27</v>
      </c>
    </row>
    <row r="20" spans="1:5" ht="19.5" customHeight="1" x14ac:dyDescent="0.15">
      <c r="B20" s="255" t="s">
        <v>28</v>
      </c>
      <c r="C20" s="255"/>
      <c r="D20" s="255" t="s">
        <v>26</v>
      </c>
      <c r="E20" s="257" t="s">
        <v>29</v>
      </c>
    </row>
    <row r="21" spans="1:5" x14ac:dyDescent="0.15">
      <c r="B21" s="269" t="s">
        <v>30</v>
      </c>
      <c r="C21" s="255"/>
      <c r="D21" s="255" t="s">
        <v>26</v>
      </c>
      <c r="E21" s="275" t="s">
        <v>31</v>
      </c>
    </row>
    <row r="22" spans="1:5" x14ac:dyDescent="0.15">
      <c r="A22" s="268"/>
      <c r="B22" s="270"/>
      <c r="C22" s="263" t="s">
        <v>32</v>
      </c>
      <c r="D22" s="269" t="s">
        <v>26</v>
      </c>
      <c r="E22" s="274" t="s">
        <v>33</v>
      </c>
    </row>
    <row r="23" spans="1:5" x14ac:dyDescent="0.15">
      <c r="A23" s="268"/>
      <c r="B23" s="270"/>
      <c r="C23" s="273" t="s">
        <v>34</v>
      </c>
      <c r="D23" s="272" t="s">
        <v>35</v>
      </c>
      <c r="E23" s="271" t="s">
        <v>36</v>
      </c>
    </row>
    <row r="24" spans="1:5" ht="19.5" customHeight="1" x14ac:dyDescent="0.15">
      <c r="A24" s="268"/>
      <c r="B24" s="270"/>
      <c r="C24" s="262" t="s">
        <v>37</v>
      </c>
      <c r="D24" s="255" t="s">
        <v>26</v>
      </c>
      <c r="E24" s="257" t="s">
        <v>38</v>
      </c>
    </row>
    <row r="25" spans="1:5" ht="19.5" customHeight="1" x14ac:dyDescent="0.15">
      <c r="A25" s="268"/>
      <c r="B25" s="270"/>
      <c r="C25" s="262" t="s">
        <v>39</v>
      </c>
      <c r="D25" s="269" t="s">
        <v>35</v>
      </c>
      <c r="E25" s="257" t="s">
        <v>40</v>
      </c>
    </row>
    <row r="26" spans="1:5" ht="19.5" customHeight="1" x14ac:dyDescent="0.15">
      <c r="A26" s="268"/>
      <c r="B26" s="261"/>
      <c r="C26" s="262" t="s">
        <v>41</v>
      </c>
      <c r="D26" s="992" t="s">
        <v>42</v>
      </c>
      <c r="E26" s="257" t="s">
        <v>43</v>
      </c>
    </row>
    <row r="27" spans="1:5" ht="19.5" customHeight="1" x14ac:dyDescent="0.15">
      <c r="B27" s="267" t="s">
        <v>44</v>
      </c>
      <c r="C27" s="267"/>
      <c r="D27" s="993"/>
      <c r="E27" s="265" t="s">
        <v>45</v>
      </c>
    </row>
    <row r="28" spans="1:5" ht="19.5" customHeight="1" x14ac:dyDescent="0.15">
      <c r="B28" s="980" t="s">
        <v>46</v>
      </c>
      <c r="C28" s="981"/>
      <c r="D28" s="255" t="s">
        <v>35</v>
      </c>
      <c r="E28" s="257" t="s">
        <v>47</v>
      </c>
    </row>
    <row r="29" spans="1:5" ht="19.5" customHeight="1" x14ac:dyDescent="0.15">
      <c r="B29" s="982" t="s">
        <v>48</v>
      </c>
      <c r="C29" s="983"/>
      <c r="D29" s="255" t="s">
        <v>35</v>
      </c>
      <c r="E29" s="257" t="s">
        <v>49</v>
      </c>
    </row>
    <row r="30" spans="1:5" ht="19.5" customHeight="1" x14ac:dyDescent="0.15">
      <c r="B30" s="266" t="s">
        <v>44</v>
      </c>
      <c r="C30" s="266"/>
      <c r="D30" s="266" t="s">
        <v>26</v>
      </c>
      <c r="E30" s="265" t="s">
        <v>50</v>
      </c>
    </row>
    <row r="31" spans="1:5" ht="3.6" customHeight="1" x14ac:dyDescent="0.15"/>
    <row r="32" spans="1:5" ht="17.25" customHeight="1" x14ac:dyDescent="0.15">
      <c r="A32" s="8" t="s">
        <v>51</v>
      </c>
    </row>
    <row r="33" spans="1:5" ht="19.5" customHeight="1" x14ac:dyDescent="0.15">
      <c r="B33" s="976" t="s">
        <v>22</v>
      </c>
      <c r="C33" s="977"/>
      <c r="D33" s="899" t="s">
        <v>23</v>
      </c>
      <c r="E33" s="899" t="s">
        <v>24</v>
      </c>
    </row>
    <row r="34" spans="1:5" ht="19.5" customHeight="1" x14ac:dyDescent="0.15">
      <c r="B34" s="262" t="s">
        <v>52</v>
      </c>
      <c r="C34" s="262"/>
      <c r="D34" s="255" t="s">
        <v>53</v>
      </c>
      <c r="E34" s="264" t="s">
        <v>54</v>
      </c>
    </row>
    <row r="35" spans="1:5" ht="19.5" customHeight="1" x14ac:dyDescent="0.15">
      <c r="B35" s="262" t="s">
        <v>55</v>
      </c>
      <c r="C35" s="262"/>
      <c r="D35" s="255" t="s">
        <v>26</v>
      </c>
      <c r="E35" s="255" t="s">
        <v>56</v>
      </c>
    </row>
    <row r="36" spans="1:5" ht="19.5" customHeight="1" x14ac:dyDescent="0.15">
      <c r="B36" s="263" t="s">
        <v>57</v>
      </c>
      <c r="C36" s="262"/>
      <c r="D36" s="255" t="s">
        <v>26</v>
      </c>
      <c r="E36" s="255" t="s">
        <v>58</v>
      </c>
    </row>
    <row r="37" spans="1:5" ht="19.5" customHeight="1" x14ac:dyDescent="0.15">
      <c r="B37" s="261"/>
      <c r="C37" s="260" t="s">
        <v>59</v>
      </c>
      <c r="D37" s="255" t="s">
        <v>35</v>
      </c>
      <c r="E37" s="259" t="s">
        <v>60</v>
      </c>
    </row>
    <row r="38" spans="1:5" ht="3.95" customHeight="1" x14ac:dyDescent="0.15"/>
    <row r="39" spans="1:5" ht="19.5" customHeight="1" x14ac:dyDescent="0.15">
      <c r="A39" s="8" t="s">
        <v>61</v>
      </c>
    </row>
    <row r="40" spans="1:5" ht="19.5" customHeight="1" x14ac:dyDescent="0.15">
      <c r="B40" s="978" t="s">
        <v>22</v>
      </c>
      <c r="C40" s="979"/>
      <c r="D40" s="258" t="s">
        <v>23</v>
      </c>
      <c r="E40" s="258" t="s">
        <v>62</v>
      </c>
    </row>
    <row r="41" spans="1:5" ht="19.5" customHeight="1" x14ac:dyDescent="0.15">
      <c r="B41" s="255" t="s">
        <v>63</v>
      </c>
      <c r="C41" s="255"/>
      <c r="D41" s="256"/>
      <c r="E41" s="255" t="s">
        <v>64</v>
      </c>
    </row>
    <row r="42" spans="1:5" ht="19.5" customHeight="1" x14ac:dyDescent="0.15">
      <c r="B42" s="255" t="s">
        <v>65</v>
      </c>
      <c r="C42" s="255"/>
      <c r="D42" s="256"/>
      <c r="E42" s="255" t="s">
        <v>66</v>
      </c>
    </row>
    <row r="43" spans="1:5" ht="28.5" customHeight="1" x14ac:dyDescent="0.15">
      <c r="A43" s="8" t="s">
        <v>67</v>
      </c>
    </row>
    <row r="44" spans="1:5" ht="19.5" customHeight="1" x14ac:dyDescent="0.15">
      <c r="B44" s="978" t="s">
        <v>22</v>
      </c>
      <c r="C44" s="979"/>
      <c r="D44" s="258" t="s">
        <v>23</v>
      </c>
      <c r="E44" s="258" t="s">
        <v>62</v>
      </c>
    </row>
    <row r="45" spans="1:5" ht="18.75" customHeight="1" x14ac:dyDescent="0.15">
      <c r="B45" s="255" t="s">
        <v>68</v>
      </c>
      <c r="C45" s="255"/>
      <c r="D45" s="256"/>
      <c r="E45" s="257" t="s">
        <v>69</v>
      </c>
    </row>
    <row r="46" spans="1:5" ht="18" customHeight="1" x14ac:dyDescent="0.15">
      <c r="B46" s="255" t="s">
        <v>70</v>
      </c>
      <c r="C46" s="255"/>
      <c r="D46" s="256"/>
      <c r="E46" s="255" t="s">
        <v>71</v>
      </c>
    </row>
    <row r="47" spans="1:5" ht="18" customHeight="1" x14ac:dyDescent="0.15">
      <c r="B47" s="255" t="s">
        <v>72</v>
      </c>
      <c r="C47" s="255"/>
      <c r="D47" s="256"/>
      <c r="E47" s="255" t="s">
        <v>73</v>
      </c>
    </row>
    <row r="48" spans="1:5" ht="18" customHeight="1" x14ac:dyDescent="0.15">
      <c r="B48" s="255" t="s">
        <v>74</v>
      </c>
      <c r="C48" s="255"/>
      <c r="D48" s="256"/>
      <c r="E48" s="255" t="s">
        <v>73</v>
      </c>
    </row>
    <row r="49" spans="2:5" x14ac:dyDescent="0.15">
      <c r="B49" s="255" t="s">
        <v>75</v>
      </c>
      <c r="C49" s="255"/>
      <c r="D49" s="256"/>
      <c r="E49" s="255" t="s">
        <v>73</v>
      </c>
    </row>
    <row r="50" spans="2:5" x14ac:dyDescent="0.15">
      <c r="B50" s="255" t="s">
        <v>76</v>
      </c>
      <c r="C50" s="255"/>
      <c r="D50" s="256"/>
      <c r="E50" s="255" t="s">
        <v>77</v>
      </c>
    </row>
  </sheetData>
  <mergeCells count="267">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GS13:GU13"/>
    <mergeCell ref="DJ13:DL13"/>
    <mergeCell ref="DM13:DO13"/>
    <mergeCell ref="DP13:DR13"/>
    <mergeCell ref="DS13:DU13"/>
    <mergeCell ref="DV13:DX13"/>
    <mergeCell ref="DY13:EA13"/>
    <mergeCell ref="EZ13:FB13"/>
    <mergeCell ref="CU16:CW16"/>
    <mergeCell ref="FX16:FZ16"/>
    <mergeCell ref="GA16:GC16"/>
    <mergeCell ref="FI13:FK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HZ12:IB12"/>
    <mergeCell ref="IC12:IE12"/>
    <mergeCell ref="IX12"/>
    <mergeCell ref="IF12:IH12"/>
    <mergeCell ref="II12:IK12"/>
    <mergeCell ref="IL12:IN12"/>
    <mergeCell ref="IO12:IQ12"/>
    <mergeCell ref="IR12:IT12"/>
    <mergeCell ref="IU12:IW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BQ12:BS12"/>
    <mergeCell ref="BT12:BV12"/>
    <mergeCell ref="BW12:BY12"/>
    <mergeCell ref="AP12:AR12"/>
    <mergeCell ref="AS12:AU12"/>
    <mergeCell ref="AV12:AX12"/>
    <mergeCell ref="AY12:BA12"/>
    <mergeCell ref="BB12:BD12"/>
    <mergeCell ref="BE12:BG12"/>
    <mergeCell ref="BH12:BJ12"/>
    <mergeCell ref="BK12:BM12"/>
    <mergeCell ref="BN12:BP12"/>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18:C18"/>
    <mergeCell ref="B33:C33"/>
    <mergeCell ref="B40:C40"/>
    <mergeCell ref="B28:C28"/>
    <mergeCell ref="B29:C29"/>
    <mergeCell ref="B9:E9"/>
    <mergeCell ref="B10:E10"/>
    <mergeCell ref="B11:E11"/>
    <mergeCell ref="B12:E12"/>
    <mergeCell ref="B13:E13"/>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3BEA-0EBF-49D1-AECB-21C1FFA5C545}">
  <dimension ref="A1:BA60"/>
  <sheetViews>
    <sheetView view="pageBreakPreview" zoomScaleNormal="100" zoomScaleSheetLayoutView="100" workbookViewId="0">
      <selection activeCell="AP55" sqref="AP55"/>
    </sheetView>
  </sheetViews>
  <sheetFormatPr defaultColWidth="5.75" defaultRowHeight="18.75" x14ac:dyDescent="0.45"/>
  <cols>
    <col min="1" max="1" width="3.875" style="810" customWidth="1"/>
    <col min="2" max="4" width="4.125" style="810" customWidth="1"/>
    <col min="5" max="8" width="3.875" style="810" customWidth="1"/>
    <col min="9" max="18" width="3.75" style="810" customWidth="1"/>
    <col min="19" max="23" width="3.875" style="810" customWidth="1"/>
    <col min="24" max="24" width="5.75" style="810"/>
    <col min="25" max="25" width="9" style="810" customWidth="1"/>
    <col min="26" max="39" width="3" style="810" customWidth="1"/>
    <col min="40" max="40" width="7.125" style="810" customWidth="1"/>
    <col min="41" max="43" width="5.75" style="810"/>
    <col min="44" max="44" width="7.125" style="810" customWidth="1"/>
    <col min="45" max="52" width="5.75" style="810"/>
    <col min="53" max="53" width="3.25" style="810" customWidth="1"/>
    <col min="54" max="16384" width="5.75" style="810"/>
  </cols>
  <sheetData>
    <row r="1" spans="1:39" x14ac:dyDescent="0.45">
      <c r="W1" s="850" t="s">
        <v>523</v>
      </c>
      <c r="AM1" s="844"/>
    </row>
    <row r="2" spans="1:39" x14ac:dyDescent="0.45">
      <c r="R2" s="1576" t="s">
        <v>87</v>
      </c>
      <c r="S2" s="1577"/>
      <c r="T2" s="1577"/>
      <c r="U2" s="1577"/>
      <c r="V2" s="1577"/>
      <c r="W2" s="850"/>
      <c r="AM2" s="844"/>
    </row>
    <row r="3" spans="1:39" s="836" customFormat="1" ht="20.25" customHeight="1" x14ac:dyDescent="0.4">
      <c r="A3" s="1579" t="str">
        <f>'様式第1-1号'!E6&amp;"構成員一覧"</f>
        <v>あいうえお活動組織構成員一覧</v>
      </c>
      <c r="B3" s="1579"/>
      <c r="C3" s="1579"/>
      <c r="D3" s="1579"/>
      <c r="E3" s="1579"/>
      <c r="F3" s="1579"/>
      <c r="G3" s="1579"/>
      <c r="H3" s="1579"/>
      <c r="I3" s="1579"/>
      <c r="J3" s="1579"/>
      <c r="K3" s="1579"/>
      <c r="L3" s="1579"/>
      <c r="M3" s="1579"/>
      <c r="N3" s="1579"/>
      <c r="O3" s="1579"/>
      <c r="P3" s="1579"/>
      <c r="Q3" s="1579"/>
      <c r="R3" s="1579"/>
      <c r="S3" s="1579"/>
      <c r="T3" s="1579"/>
      <c r="U3" s="1579"/>
      <c r="V3" s="1579"/>
      <c r="W3" s="1579"/>
      <c r="Y3" s="849"/>
      <c r="Z3" s="1578" t="s">
        <v>524</v>
      </c>
      <c r="AA3" s="1578"/>
      <c r="AB3" s="1578"/>
      <c r="AC3" s="1578"/>
      <c r="AD3" s="1578" t="s">
        <v>525</v>
      </c>
      <c r="AE3" s="1578"/>
      <c r="AF3" s="1578"/>
      <c r="AG3" s="1578"/>
      <c r="AH3" s="1578"/>
      <c r="AI3" s="1578"/>
      <c r="AJ3" s="1578"/>
      <c r="AK3" s="1578"/>
      <c r="AL3" s="1578"/>
      <c r="AM3" s="828"/>
    </row>
    <row r="4" spans="1:39" ht="36" customHeight="1" x14ac:dyDescent="0.45">
      <c r="B4" s="1580" t="str">
        <f>"以下３．の構成員は、"&amp;'様式第1-1号'!E6&amp;"へ参加するとともに、活動組織の代表、役員を下記１．２．のとおり定めます。
"</f>
        <v xml:space="preserve">以下３．の構成員は、あいうえお活動組織へ参加するとともに、活動組織の代表、役員を下記１．２．のとおり定めます。
</v>
      </c>
      <c r="C4" s="1580"/>
      <c r="D4" s="1580"/>
      <c r="E4" s="1580"/>
      <c r="F4" s="1580"/>
      <c r="G4" s="1580"/>
      <c r="H4" s="1580"/>
      <c r="I4" s="1580"/>
      <c r="J4" s="1580"/>
      <c r="K4" s="1580"/>
      <c r="L4" s="1580"/>
      <c r="M4" s="1580"/>
      <c r="N4" s="1580"/>
      <c r="O4" s="1580"/>
      <c r="P4" s="1580"/>
      <c r="Q4" s="1580"/>
      <c r="R4" s="1580"/>
      <c r="S4" s="1580"/>
      <c r="T4" s="1580"/>
      <c r="U4" s="1580"/>
      <c r="V4" s="1580"/>
      <c r="Y4" s="849"/>
      <c r="Z4" s="848" t="s">
        <v>526</v>
      </c>
      <c r="AA4" s="847" t="s">
        <v>527</v>
      </c>
      <c r="AB4" s="847" t="s">
        <v>528</v>
      </c>
      <c r="AC4" s="847" t="s">
        <v>529</v>
      </c>
      <c r="AD4" s="847" t="s">
        <v>530</v>
      </c>
      <c r="AE4" s="847" t="s">
        <v>531</v>
      </c>
      <c r="AF4" s="847" t="s">
        <v>532</v>
      </c>
      <c r="AG4" s="847" t="s">
        <v>533</v>
      </c>
      <c r="AH4" s="847" t="s">
        <v>534</v>
      </c>
      <c r="AI4" s="847" t="s">
        <v>535</v>
      </c>
      <c r="AJ4" s="847" t="s">
        <v>536</v>
      </c>
      <c r="AK4" s="847" t="s">
        <v>537</v>
      </c>
      <c r="AL4" s="846" t="s">
        <v>538</v>
      </c>
      <c r="AM4" s="845"/>
    </row>
    <row r="5" spans="1:39" s="836" customFormat="1" ht="22.5" customHeight="1" x14ac:dyDescent="0.15">
      <c r="A5" s="843" t="s">
        <v>539</v>
      </c>
      <c r="Y5" s="924" t="s">
        <v>540</v>
      </c>
      <c r="Z5" s="924">
        <f t="shared" ref="Z5:AL5" si="0">COUNTIF($B21:$D49,Z4)</f>
        <v>2</v>
      </c>
      <c r="AA5" s="924">
        <f t="shared" si="0"/>
        <v>2</v>
      </c>
      <c r="AB5" s="924">
        <f t="shared" si="0"/>
        <v>2</v>
      </c>
      <c r="AC5" s="924">
        <f t="shared" si="0"/>
        <v>0</v>
      </c>
      <c r="AD5" s="924">
        <f t="shared" si="0"/>
        <v>6</v>
      </c>
      <c r="AE5" s="924">
        <f t="shared" si="0"/>
        <v>1</v>
      </c>
      <c r="AF5" s="924">
        <f t="shared" si="0"/>
        <v>1</v>
      </c>
      <c r="AG5" s="924">
        <f t="shared" si="0"/>
        <v>0</v>
      </c>
      <c r="AH5" s="924">
        <f t="shared" si="0"/>
        <v>0</v>
      </c>
      <c r="AI5" s="924">
        <f t="shared" si="0"/>
        <v>0</v>
      </c>
      <c r="AJ5" s="924">
        <f t="shared" si="0"/>
        <v>1</v>
      </c>
      <c r="AK5" s="924">
        <f t="shared" si="0"/>
        <v>0</v>
      </c>
      <c r="AL5" s="924">
        <f t="shared" si="0"/>
        <v>0</v>
      </c>
      <c r="AM5" s="844"/>
    </row>
    <row r="6" spans="1:39" ht="22.5" customHeight="1" x14ac:dyDescent="0.45">
      <c r="B6" s="1581" t="s">
        <v>541</v>
      </c>
      <c r="C6" s="1582"/>
      <c r="D6" s="1582"/>
      <c r="E6" s="1582" t="s">
        <v>542</v>
      </c>
      <c r="F6" s="1582"/>
      <c r="G6" s="1582"/>
      <c r="H6" s="1582"/>
      <c r="I6" s="1582" t="s">
        <v>543</v>
      </c>
      <c r="J6" s="1582"/>
      <c r="K6" s="1582"/>
      <c r="L6" s="1582"/>
      <c r="M6" s="1582"/>
      <c r="N6" s="1582"/>
      <c r="O6" s="1582"/>
      <c r="P6" s="1582"/>
      <c r="Q6" s="1582"/>
      <c r="R6" s="1582"/>
      <c r="S6" s="1582" t="s">
        <v>368</v>
      </c>
      <c r="T6" s="1582"/>
      <c r="U6" s="1582"/>
      <c r="V6" s="1595"/>
    </row>
    <row r="7" spans="1:39" ht="22.5" customHeight="1" x14ac:dyDescent="0.45">
      <c r="B7" s="1583" t="s">
        <v>544</v>
      </c>
      <c r="C7" s="1584"/>
      <c r="D7" s="1585"/>
      <c r="E7" s="1586" t="str">
        <f>'はじめに（PC）'!D5&amp;""</f>
        <v>多面　太郎</v>
      </c>
      <c r="F7" s="1587"/>
      <c r="G7" s="1587"/>
      <c r="H7" s="1588"/>
      <c r="I7" s="1589" t="str">
        <f>'はじめに（PC）'!D6&amp;""</f>
        <v>○○県△△市○町○-○-○</v>
      </c>
      <c r="J7" s="1590"/>
      <c r="K7" s="1590"/>
      <c r="L7" s="1590"/>
      <c r="M7" s="1590"/>
      <c r="N7" s="1590"/>
      <c r="O7" s="1590"/>
      <c r="P7" s="1590"/>
      <c r="Q7" s="1590"/>
      <c r="R7" s="1591"/>
      <c r="S7" s="1592"/>
      <c r="T7" s="1593"/>
      <c r="U7" s="1593"/>
      <c r="V7" s="1594"/>
      <c r="Y7" s="836"/>
      <c r="Z7" s="836"/>
      <c r="AA7" s="836"/>
      <c r="AB7" s="836"/>
      <c r="AC7" s="836"/>
      <c r="AD7" s="836"/>
      <c r="AE7" s="836"/>
      <c r="AF7" s="836"/>
      <c r="AG7" s="836"/>
      <c r="AH7" s="836"/>
      <c r="AI7" s="836"/>
      <c r="AJ7" s="836"/>
      <c r="AK7" s="836"/>
      <c r="AL7" s="836"/>
      <c r="AM7" s="836"/>
    </row>
    <row r="8" spans="1:39" s="836" customFormat="1" ht="22.5" customHeight="1" x14ac:dyDescent="0.45">
      <c r="A8" s="843" t="s">
        <v>545</v>
      </c>
      <c r="B8" s="830"/>
      <c r="C8" s="830"/>
      <c r="Z8" s="834"/>
      <c r="AA8" s="834"/>
      <c r="AB8" s="834"/>
      <c r="AC8" s="834"/>
      <c r="AD8" s="834"/>
      <c r="AE8" s="834"/>
      <c r="AF8" s="834"/>
      <c r="AG8" s="834"/>
      <c r="AH8" s="834"/>
      <c r="AI8" s="834"/>
      <c r="AJ8" s="834"/>
      <c r="AK8" s="834"/>
      <c r="AL8" s="834"/>
    </row>
    <row r="9" spans="1:39" s="836" customFormat="1" ht="22.5" customHeight="1" x14ac:dyDescent="0.45">
      <c r="B9" s="1581" t="s">
        <v>541</v>
      </c>
      <c r="C9" s="1582"/>
      <c r="D9" s="1582"/>
      <c r="E9" s="1582" t="s">
        <v>542</v>
      </c>
      <c r="F9" s="1582"/>
      <c r="G9" s="1582"/>
      <c r="H9" s="1582"/>
      <c r="I9" s="1582" t="s">
        <v>543</v>
      </c>
      <c r="J9" s="1582"/>
      <c r="K9" s="1582"/>
      <c r="L9" s="1582"/>
      <c r="M9" s="1582"/>
      <c r="N9" s="1582"/>
      <c r="O9" s="1582"/>
      <c r="P9" s="1582"/>
      <c r="Q9" s="1582"/>
      <c r="R9" s="1582"/>
      <c r="S9" s="1582" t="s">
        <v>368</v>
      </c>
      <c r="T9" s="1582"/>
      <c r="U9" s="1582"/>
      <c r="V9" s="1595"/>
      <c r="Y9" s="834"/>
      <c r="Z9" s="834"/>
      <c r="AA9" s="834"/>
      <c r="AB9" s="834"/>
      <c r="AC9" s="834"/>
      <c r="AD9" s="834"/>
      <c r="AE9" s="834"/>
      <c r="AF9" s="834"/>
      <c r="AG9" s="834"/>
      <c r="AH9" s="834"/>
      <c r="AI9" s="834"/>
      <c r="AJ9" s="834"/>
      <c r="AK9" s="834"/>
      <c r="AL9" s="834"/>
      <c r="AM9" s="834"/>
    </row>
    <row r="10" spans="1:39" s="834" customFormat="1" ht="22.5" customHeight="1" x14ac:dyDescent="0.45">
      <c r="B10" s="1602" t="s">
        <v>546</v>
      </c>
      <c r="C10" s="1570"/>
      <c r="D10" s="1571"/>
      <c r="E10" s="1569" t="s">
        <v>547</v>
      </c>
      <c r="F10" s="1570"/>
      <c r="G10" s="1570"/>
      <c r="H10" s="1571"/>
      <c r="I10" s="1596" t="s">
        <v>548</v>
      </c>
      <c r="J10" s="1597"/>
      <c r="K10" s="1597"/>
      <c r="L10" s="1597"/>
      <c r="M10" s="1597"/>
      <c r="N10" s="1597"/>
      <c r="O10" s="1597"/>
      <c r="P10" s="1597"/>
      <c r="Q10" s="1597"/>
      <c r="R10" s="1598"/>
      <c r="S10" s="1599"/>
      <c r="T10" s="1600"/>
      <c r="U10" s="1600"/>
      <c r="V10" s="1601"/>
    </row>
    <row r="11" spans="1:39" s="834" customFormat="1" ht="22.5" customHeight="1" x14ac:dyDescent="0.45">
      <c r="B11" s="1602" t="s">
        <v>549</v>
      </c>
      <c r="C11" s="1570"/>
      <c r="D11" s="1571"/>
      <c r="E11" s="1569" t="s">
        <v>550</v>
      </c>
      <c r="F11" s="1570"/>
      <c r="G11" s="1570"/>
      <c r="H11" s="1571"/>
      <c r="I11" s="1596" t="s">
        <v>548</v>
      </c>
      <c r="J11" s="1597"/>
      <c r="K11" s="1597"/>
      <c r="L11" s="1597"/>
      <c r="M11" s="1597"/>
      <c r="N11" s="1597"/>
      <c r="O11" s="1597"/>
      <c r="P11" s="1597"/>
      <c r="Q11" s="1597"/>
      <c r="R11" s="1598"/>
      <c r="S11" s="1599"/>
      <c r="T11" s="1600"/>
      <c r="U11" s="1600"/>
      <c r="V11" s="1601"/>
    </row>
    <row r="12" spans="1:39" s="834" customFormat="1" ht="22.5" customHeight="1" x14ac:dyDescent="0.45">
      <c r="B12" s="1602"/>
      <c r="C12" s="1570"/>
      <c r="D12" s="1571"/>
      <c r="E12" s="1569"/>
      <c r="F12" s="1570"/>
      <c r="G12" s="1570"/>
      <c r="H12" s="1571"/>
      <c r="I12" s="1596"/>
      <c r="J12" s="1597"/>
      <c r="K12" s="1597"/>
      <c r="L12" s="1597"/>
      <c r="M12" s="1597"/>
      <c r="N12" s="1597"/>
      <c r="O12" s="1597"/>
      <c r="P12" s="1597"/>
      <c r="Q12" s="1597"/>
      <c r="R12" s="1598"/>
      <c r="S12" s="1599"/>
      <c r="T12" s="1600"/>
      <c r="U12" s="1600"/>
      <c r="V12" s="1601"/>
    </row>
    <row r="13" spans="1:39" s="834" customFormat="1" ht="22.5" customHeight="1" x14ac:dyDescent="0.45">
      <c r="B13" s="1602"/>
      <c r="C13" s="1570"/>
      <c r="D13" s="1571"/>
      <c r="E13" s="1569"/>
      <c r="F13" s="1570"/>
      <c r="G13" s="1570"/>
      <c r="H13" s="1571"/>
      <c r="I13" s="1611"/>
      <c r="J13" s="1612"/>
      <c r="K13" s="1612"/>
      <c r="L13" s="1612"/>
      <c r="M13" s="1612"/>
      <c r="N13" s="1612"/>
      <c r="O13" s="1612"/>
      <c r="P13" s="1612"/>
      <c r="Q13" s="1612"/>
      <c r="R13" s="1613"/>
      <c r="S13" s="1599"/>
      <c r="T13" s="1600"/>
      <c r="U13" s="1600"/>
      <c r="V13" s="1601"/>
    </row>
    <row r="14" spans="1:39" s="834" customFormat="1" ht="22.5" customHeight="1" x14ac:dyDescent="0.45">
      <c r="B14" s="1615"/>
      <c r="C14" s="1572"/>
      <c r="D14" s="1572"/>
      <c r="E14" s="1572"/>
      <c r="F14" s="1572"/>
      <c r="G14" s="1572"/>
      <c r="H14" s="1572"/>
      <c r="I14" s="1573"/>
      <c r="J14" s="1573"/>
      <c r="K14" s="1573"/>
      <c r="L14" s="1573"/>
      <c r="M14" s="1573"/>
      <c r="N14" s="1573"/>
      <c r="O14" s="1573"/>
      <c r="P14" s="1573"/>
      <c r="Q14" s="1573"/>
      <c r="R14" s="1573"/>
      <c r="S14" s="1574"/>
      <c r="T14" s="1574"/>
      <c r="U14" s="1574"/>
      <c r="V14" s="1575"/>
      <c r="Y14" s="836"/>
      <c r="Z14" s="836"/>
      <c r="AA14" s="836"/>
      <c r="AB14" s="836"/>
      <c r="AC14" s="836"/>
      <c r="AD14" s="836"/>
      <c r="AE14" s="836"/>
      <c r="AF14" s="836"/>
      <c r="AG14" s="836"/>
      <c r="AH14" s="836"/>
      <c r="AI14" s="836"/>
      <c r="AJ14" s="836"/>
      <c r="AK14" s="836"/>
      <c r="AL14" s="836"/>
      <c r="AM14" s="836"/>
    </row>
    <row r="15" spans="1:39" s="836" customFormat="1" ht="17.25" customHeight="1" x14ac:dyDescent="0.45">
      <c r="A15" s="843" t="s">
        <v>551</v>
      </c>
      <c r="Y15" s="810"/>
      <c r="Z15" s="810"/>
      <c r="AA15" s="810"/>
      <c r="AB15" s="810"/>
      <c r="AC15" s="810"/>
      <c r="AD15" s="810"/>
      <c r="AE15" s="810"/>
      <c r="AF15" s="810"/>
      <c r="AG15" s="810"/>
      <c r="AH15" s="810"/>
      <c r="AI15" s="810"/>
      <c r="AJ15" s="810"/>
      <c r="AK15" s="810"/>
      <c r="AL15" s="810"/>
      <c r="AM15" s="810"/>
    </row>
    <row r="16" spans="1:39" s="836" customFormat="1" ht="15.75" customHeight="1" x14ac:dyDescent="0.45">
      <c r="A16" s="843"/>
      <c r="B16" s="1616" t="s">
        <v>552</v>
      </c>
      <c r="C16" s="1617"/>
      <c r="D16" s="1617"/>
      <c r="E16" s="1617"/>
      <c r="F16" s="1617"/>
      <c r="G16" s="1617"/>
      <c r="H16" s="1617"/>
      <c r="I16" s="1617"/>
      <c r="J16" s="1617"/>
      <c r="K16" s="1617"/>
      <c r="L16" s="1617"/>
      <c r="M16" s="1617"/>
      <c r="N16" s="1617"/>
      <c r="O16" s="1617"/>
      <c r="P16" s="1617"/>
      <c r="Q16" s="1617"/>
      <c r="R16" s="1617"/>
      <c r="S16" s="1617"/>
      <c r="T16" s="1617"/>
      <c r="U16" s="1617"/>
      <c r="V16" s="1617"/>
      <c r="Y16" s="810"/>
      <c r="Z16" s="810"/>
      <c r="AA16" s="810"/>
      <c r="AB16" s="810"/>
      <c r="AC16" s="810"/>
      <c r="AD16" s="810"/>
      <c r="AE16" s="810"/>
      <c r="AF16" s="810"/>
      <c r="AG16" s="810"/>
      <c r="AH16" s="810"/>
      <c r="AI16" s="810"/>
      <c r="AJ16" s="810"/>
      <c r="AK16" s="810"/>
      <c r="AL16" s="810"/>
      <c r="AM16" s="810"/>
    </row>
    <row r="17" spans="1:39" s="836" customFormat="1" ht="18" customHeight="1" x14ac:dyDescent="0.45">
      <c r="A17" s="843"/>
      <c r="B17" s="842" t="s">
        <v>553</v>
      </c>
      <c r="C17" s="842"/>
      <c r="D17" s="842"/>
      <c r="E17" s="842"/>
      <c r="F17" s="842"/>
      <c r="G17" s="842"/>
      <c r="H17" s="842"/>
      <c r="I17" s="842"/>
      <c r="J17" s="842"/>
      <c r="K17" s="842"/>
      <c r="L17" s="842"/>
      <c r="M17" s="842"/>
      <c r="N17" s="842"/>
      <c r="O17" s="842"/>
      <c r="P17" s="842"/>
      <c r="Q17" s="842"/>
      <c r="R17" s="842"/>
      <c r="S17" s="842"/>
      <c r="T17" s="842"/>
      <c r="U17" s="842"/>
      <c r="V17" s="842"/>
      <c r="Y17" s="810"/>
      <c r="Z17" s="810"/>
      <c r="AA17" s="810"/>
      <c r="AB17" s="810"/>
      <c r="AC17" s="810"/>
      <c r="AD17" s="810"/>
      <c r="AE17" s="810"/>
      <c r="AF17" s="810"/>
      <c r="AG17" s="810"/>
      <c r="AH17" s="810"/>
      <c r="AI17" s="810"/>
      <c r="AJ17" s="810"/>
      <c r="AK17" s="810"/>
      <c r="AL17" s="810"/>
      <c r="AM17" s="810"/>
    </row>
    <row r="18" spans="1:39" ht="22.5" customHeight="1" x14ac:dyDescent="0.45">
      <c r="A18" s="810" t="s">
        <v>554</v>
      </c>
      <c r="B18" s="839"/>
      <c r="I18" s="841"/>
      <c r="K18" s="840"/>
    </row>
    <row r="19" spans="1:39" ht="37.5" customHeight="1" x14ac:dyDescent="0.45">
      <c r="A19" s="834"/>
      <c r="B19" s="1614" t="s">
        <v>555</v>
      </c>
      <c r="C19" s="1614"/>
      <c r="D19" s="1614"/>
      <c r="E19" s="1614"/>
      <c r="F19" s="1614"/>
      <c r="G19" s="1614"/>
      <c r="H19" s="1614"/>
      <c r="I19" s="1614"/>
      <c r="J19" s="1614"/>
      <c r="K19" s="1614"/>
      <c r="L19" s="1614"/>
      <c r="M19" s="1614"/>
      <c r="N19" s="1614"/>
      <c r="O19" s="1614"/>
      <c r="P19" s="1614"/>
      <c r="Q19" s="1614"/>
      <c r="R19" s="1614"/>
      <c r="S19" s="1614"/>
      <c r="T19" s="1614"/>
      <c r="U19" s="1614"/>
      <c r="V19" s="1614"/>
      <c r="Y19" s="836"/>
      <c r="Z19" s="836"/>
      <c r="AA19" s="836"/>
      <c r="AB19" s="836"/>
      <c r="AC19" s="836"/>
      <c r="AD19" s="836"/>
      <c r="AE19" s="836"/>
      <c r="AF19" s="836"/>
      <c r="AG19" s="836"/>
      <c r="AH19" s="836"/>
      <c r="AI19" s="836"/>
      <c r="AJ19" s="836"/>
      <c r="AK19" s="836"/>
      <c r="AL19" s="836"/>
      <c r="AM19" s="836"/>
    </row>
    <row r="20" spans="1:39" s="836" customFormat="1" ht="22.5" customHeight="1" x14ac:dyDescent="0.45">
      <c r="B20" s="1581" t="s">
        <v>556</v>
      </c>
      <c r="C20" s="1582"/>
      <c r="D20" s="1582"/>
      <c r="E20" s="1582" t="s">
        <v>542</v>
      </c>
      <c r="F20" s="1582"/>
      <c r="G20" s="1582"/>
      <c r="H20" s="1582"/>
      <c r="I20" s="1582" t="s">
        <v>543</v>
      </c>
      <c r="J20" s="1582"/>
      <c r="K20" s="1582"/>
      <c r="L20" s="1582"/>
      <c r="M20" s="1582"/>
      <c r="N20" s="1582"/>
      <c r="O20" s="1582"/>
      <c r="P20" s="1582"/>
      <c r="Q20" s="1582"/>
      <c r="R20" s="1582"/>
      <c r="S20" s="1603" t="s">
        <v>557</v>
      </c>
      <c r="T20" s="1603"/>
      <c r="U20" s="1603"/>
      <c r="V20" s="1604"/>
      <c r="Y20" s="834"/>
      <c r="Z20" s="834"/>
      <c r="AA20" s="834"/>
      <c r="AB20" s="834"/>
      <c r="AC20" s="834"/>
      <c r="AD20" s="834"/>
      <c r="AE20" s="834"/>
      <c r="AF20" s="834"/>
      <c r="AG20" s="834"/>
      <c r="AH20" s="834"/>
      <c r="AI20" s="834"/>
      <c r="AJ20" s="834"/>
      <c r="AK20" s="834"/>
      <c r="AL20" s="834"/>
      <c r="AM20" s="834"/>
    </row>
    <row r="21" spans="1:39" s="834" customFormat="1" ht="22.5" customHeight="1" x14ac:dyDescent="0.45">
      <c r="B21" s="1607" t="s">
        <v>526</v>
      </c>
      <c r="C21" s="1608"/>
      <c r="D21" s="1608"/>
      <c r="E21" s="1609" t="s">
        <v>10</v>
      </c>
      <c r="F21" s="1609"/>
      <c r="G21" s="1609"/>
      <c r="H21" s="1609"/>
      <c r="I21" s="1596" t="s">
        <v>548</v>
      </c>
      <c r="J21" s="1597"/>
      <c r="K21" s="1597"/>
      <c r="L21" s="1597"/>
      <c r="M21" s="1597"/>
      <c r="N21" s="1597"/>
      <c r="O21" s="1597"/>
      <c r="P21" s="1597"/>
      <c r="Q21" s="1597"/>
      <c r="R21" s="1598"/>
      <c r="S21" s="1605"/>
      <c r="T21" s="1605"/>
      <c r="U21" s="1605"/>
      <c r="V21" s="1606"/>
    </row>
    <row r="22" spans="1:39" s="835" customFormat="1" ht="22.5" customHeight="1" x14ac:dyDescent="0.45">
      <c r="B22" s="1607" t="s">
        <v>527</v>
      </c>
      <c r="C22" s="1608"/>
      <c r="D22" s="1608"/>
      <c r="E22" s="1609" t="s">
        <v>547</v>
      </c>
      <c r="F22" s="1609"/>
      <c r="G22" s="1609"/>
      <c r="H22" s="1609"/>
      <c r="I22" s="1596" t="s">
        <v>558</v>
      </c>
      <c r="J22" s="1597"/>
      <c r="K22" s="1597"/>
      <c r="L22" s="1597"/>
      <c r="M22" s="1597"/>
      <c r="N22" s="1597"/>
      <c r="O22" s="1597"/>
      <c r="P22" s="1597"/>
      <c r="Q22" s="1597"/>
      <c r="R22" s="1598"/>
      <c r="S22" s="1605"/>
      <c r="T22" s="1605"/>
      <c r="U22" s="1605"/>
      <c r="V22" s="1606"/>
    </row>
    <row r="23" spans="1:39" s="834" customFormat="1" ht="22.5" customHeight="1" x14ac:dyDescent="0.45">
      <c r="B23" s="1622" t="s">
        <v>528</v>
      </c>
      <c r="C23" s="1623"/>
      <c r="D23" s="1623"/>
      <c r="E23" s="1609" t="s">
        <v>550</v>
      </c>
      <c r="F23" s="1609"/>
      <c r="G23" s="1609"/>
      <c r="H23" s="1609"/>
      <c r="I23" s="1596" t="s">
        <v>559</v>
      </c>
      <c r="J23" s="1597"/>
      <c r="K23" s="1597"/>
      <c r="L23" s="1597"/>
      <c r="M23" s="1597"/>
      <c r="N23" s="1597"/>
      <c r="O23" s="1597"/>
      <c r="P23" s="1597"/>
      <c r="Q23" s="1597"/>
      <c r="R23" s="1598"/>
      <c r="S23" s="1619" t="s">
        <v>560</v>
      </c>
      <c r="T23" s="1619"/>
      <c r="U23" s="1619"/>
      <c r="V23" s="1620"/>
      <c r="Y23" s="810"/>
      <c r="Z23" s="810"/>
      <c r="AA23" s="810"/>
      <c r="AB23" s="810"/>
      <c r="AC23" s="810"/>
      <c r="AD23" s="810"/>
      <c r="AE23" s="810"/>
      <c r="AF23" s="810"/>
      <c r="AG23" s="810"/>
      <c r="AH23" s="810"/>
      <c r="AI23" s="810"/>
      <c r="AJ23" s="810"/>
      <c r="AK23" s="810"/>
      <c r="AL23" s="810"/>
      <c r="AM23" s="810"/>
    </row>
    <row r="24" spans="1:39" s="834" customFormat="1" ht="24" customHeight="1" x14ac:dyDescent="0.45">
      <c r="B24" s="1610"/>
      <c r="C24" s="1610"/>
      <c r="D24" s="1610"/>
      <c r="E24" s="1621" t="s">
        <v>363</v>
      </c>
      <c r="F24" s="1621"/>
      <c r="G24" s="1621"/>
      <c r="H24" s="1621"/>
      <c r="I24" s="1621"/>
      <c r="J24" s="1621"/>
      <c r="K24" s="1621"/>
      <c r="L24" s="1621"/>
      <c r="M24" s="1621"/>
      <c r="N24" s="1621"/>
      <c r="O24" s="1621"/>
      <c r="P24" s="1621"/>
      <c r="Q24" s="1621"/>
      <c r="R24" s="1621"/>
      <c r="S24" s="1618"/>
      <c r="T24" s="1618"/>
      <c r="U24" s="1618"/>
      <c r="V24" s="1618"/>
      <c r="Y24" s="810"/>
      <c r="Z24" s="810"/>
      <c r="AA24" s="810"/>
      <c r="AB24" s="810"/>
      <c r="AC24" s="810"/>
      <c r="AD24" s="810"/>
      <c r="AE24" s="810"/>
      <c r="AF24" s="810"/>
      <c r="AG24" s="810"/>
      <c r="AH24" s="810"/>
      <c r="AI24" s="810"/>
      <c r="AJ24" s="810"/>
      <c r="AK24" s="810"/>
      <c r="AL24" s="810"/>
      <c r="AM24" s="810"/>
    </row>
    <row r="25" spans="1:39" ht="22.5" customHeight="1" x14ac:dyDescent="0.45">
      <c r="A25" s="834"/>
      <c r="B25" s="836" t="s">
        <v>561</v>
      </c>
      <c r="C25" s="839"/>
      <c r="U25" s="838"/>
      <c r="V25" s="837"/>
      <c r="Y25" s="836"/>
      <c r="Z25" s="836"/>
      <c r="AA25" s="836"/>
      <c r="AB25" s="836"/>
      <c r="AC25" s="836"/>
      <c r="AD25" s="836"/>
      <c r="AE25" s="836"/>
      <c r="AF25" s="836"/>
      <c r="AG25" s="836"/>
      <c r="AH25" s="836"/>
      <c r="AI25" s="836"/>
      <c r="AJ25" s="836"/>
      <c r="AK25" s="836"/>
      <c r="AL25" s="836"/>
      <c r="AM25" s="836"/>
    </row>
    <row r="26" spans="1:39" s="836" customFormat="1" ht="22.5" customHeight="1" x14ac:dyDescent="0.45">
      <c r="B26" s="1581" t="s">
        <v>556</v>
      </c>
      <c r="C26" s="1582"/>
      <c r="D26" s="1582"/>
      <c r="E26" s="1582" t="s">
        <v>542</v>
      </c>
      <c r="F26" s="1582"/>
      <c r="G26" s="1582"/>
      <c r="H26" s="1582"/>
      <c r="I26" s="1582" t="s">
        <v>543</v>
      </c>
      <c r="J26" s="1582"/>
      <c r="K26" s="1582"/>
      <c r="L26" s="1582"/>
      <c r="M26" s="1582"/>
      <c r="N26" s="1582"/>
      <c r="O26" s="1582"/>
      <c r="P26" s="1582"/>
      <c r="Q26" s="1582"/>
      <c r="R26" s="1582"/>
      <c r="S26" s="1582" t="s">
        <v>368</v>
      </c>
      <c r="T26" s="1582"/>
      <c r="U26" s="1582"/>
      <c r="V26" s="1595"/>
      <c r="Y26" s="835"/>
      <c r="Z26" s="835"/>
      <c r="AA26" s="835"/>
      <c r="AB26" s="835"/>
      <c r="AC26" s="835"/>
      <c r="AD26" s="835"/>
      <c r="AE26" s="835"/>
      <c r="AF26" s="835"/>
      <c r="AG26" s="835"/>
      <c r="AH26" s="835"/>
      <c r="AI26" s="835"/>
      <c r="AJ26" s="835"/>
      <c r="AK26" s="835"/>
      <c r="AL26" s="835"/>
      <c r="AM26" s="835"/>
    </row>
    <row r="27" spans="1:39" s="835" customFormat="1" ht="22.5" customHeight="1" x14ac:dyDescent="0.45">
      <c r="B27" s="1607" t="s">
        <v>562</v>
      </c>
      <c r="C27" s="1608"/>
      <c r="D27" s="1608"/>
      <c r="E27" s="1609" t="s">
        <v>563</v>
      </c>
      <c r="F27" s="1609"/>
      <c r="G27" s="1609"/>
      <c r="H27" s="1609"/>
      <c r="I27" s="1596" t="s">
        <v>548</v>
      </c>
      <c r="J27" s="1597"/>
      <c r="K27" s="1597"/>
      <c r="L27" s="1597"/>
      <c r="M27" s="1597"/>
      <c r="N27" s="1597"/>
      <c r="O27" s="1597"/>
      <c r="P27" s="1597"/>
      <c r="Q27" s="1597"/>
      <c r="R27" s="1598"/>
      <c r="S27" s="1605"/>
      <c r="T27" s="1605"/>
      <c r="U27" s="1605"/>
      <c r="V27" s="1606"/>
    </row>
    <row r="28" spans="1:39" s="835" customFormat="1" ht="22.5" customHeight="1" x14ac:dyDescent="0.45">
      <c r="B28" s="1607" t="s">
        <v>562</v>
      </c>
      <c r="C28" s="1608"/>
      <c r="D28" s="1608"/>
      <c r="E28" s="1609" t="s">
        <v>564</v>
      </c>
      <c r="F28" s="1609"/>
      <c r="G28" s="1609"/>
      <c r="H28" s="1609"/>
      <c r="I28" s="1596" t="s">
        <v>558</v>
      </c>
      <c r="J28" s="1597"/>
      <c r="K28" s="1597"/>
      <c r="L28" s="1597"/>
      <c r="M28" s="1597"/>
      <c r="N28" s="1597"/>
      <c r="O28" s="1597"/>
      <c r="P28" s="1597"/>
      <c r="Q28" s="1597"/>
      <c r="R28" s="1598"/>
      <c r="S28" s="1605"/>
      <c r="T28" s="1605"/>
      <c r="U28" s="1605"/>
      <c r="V28" s="1606"/>
    </row>
    <row r="29" spans="1:39" s="835" customFormat="1" ht="19.5" x14ac:dyDescent="0.45">
      <c r="B29" s="1607" t="s">
        <v>562</v>
      </c>
      <c r="C29" s="1608"/>
      <c r="D29" s="1608"/>
      <c r="E29" s="1572" t="s">
        <v>565</v>
      </c>
      <c r="F29" s="1572"/>
      <c r="G29" s="1572"/>
      <c r="H29" s="1572"/>
      <c r="I29" s="1596" t="s">
        <v>559</v>
      </c>
      <c r="J29" s="1597"/>
      <c r="K29" s="1597"/>
      <c r="L29" s="1597"/>
      <c r="M29" s="1597"/>
      <c r="N29" s="1597"/>
      <c r="O29" s="1597"/>
      <c r="P29" s="1597"/>
      <c r="Q29" s="1597"/>
      <c r="R29" s="1598"/>
      <c r="S29" s="1619"/>
      <c r="T29" s="1619"/>
      <c r="U29" s="1619"/>
      <c r="V29" s="1620"/>
      <c r="Y29" s="810"/>
      <c r="Z29" s="810"/>
      <c r="AA29" s="810"/>
      <c r="AB29" s="810"/>
      <c r="AC29" s="810"/>
      <c r="AD29" s="810"/>
      <c r="AE29" s="810"/>
      <c r="AF29" s="810"/>
      <c r="AG29" s="810"/>
      <c r="AH29" s="810"/>
      <c r="AI29" s="810"/>
      <c r="AJ29" s="810"/>
      <c r="AK29" s="810"/>
      <c r="AL29" s="810"/>
      <c r="AM29" s="810"/>
    </row>
    <row r="30" spans="1:39" s="835" customFormat="1" x14ac:dyDescent="0.45">
      <c r="B30" s="1610"/>
      <c r="C30" s="1610"/>
      <c r="D30" s="1610"/>
      <c r="E30" s="1644" t="s">
        <v>363</v>
      </c>
      <c r="F30" s="1645"/>
      <c r="G30" s="1645"/>
      <c r="H30" s="1645"/>
      <c r="I30" s="1645"/>
      <c r="J30" s="1645"/>
      <c r="K30" s="1645"/>
      <c r="L30" s="1645"/>
      <c r="M30" s="1645"/>
      <c r="N30" s="1645"/>
      <c r="O30" s="1645"/>
      <c r="P30" s="1645"/>
      <c r="Q30" s="1645"/>
      <c r="R30" s="1645"/>
      <c r="S30" s="1618"/>
      <c r="T30" s="1618"/>
      <c r="U30" s="1618"/>
      <c r="V30" s="1618"/>
      <c r="Y30" s="810"/>
      <c r="Z30" s="810"/>
      <c r="AA30" s="810"/>
      <c r="AB30" s="810"/>
      <c r="AC30" s="810"/>
      <c r="AD30" s="810"/>
      <c r="AE30" s="810"/>
      <c r="AF30" s="810"/>
      <c r="AG30" s="810"/>
      <c r="AH30" s="810"/>
      <c r="AI30" s="810"/>
      <c r="AJ30" s="810"/>
      <c r="AK30" s="810"/>
      <c r="AL30" s="810"/>
      <c r="AM30" s="810"/>
    </row>
    <row r="31" spans="1:39" ht="22.5" customHeight="1" x14ac:dyDescent="0.45">
      <c r="A31" s="810" t="s">
        <v>566</v>
      </c>
      <c r="B31" s="839"/>
      <c r="I31" s="841"/>
      <c r="K31" s="840"/>
    </row>
    <row r="32" spans="1:39" ht="37.5" customHeight="1" x14ac:dyDescent="0.45">
      <c r="A32" s="834"/>
      <c r="B32" s="1639" t="s">
        <v>567</v>
      </c>
      <c r="C32" s="1639"/>
      <c r="D32" s="1639"/>
      <c r="E32" s="1639"/>
      <c r="F32" s="1639"/>
      <c r="G32" s="1639"/>
      <c r="H32" s="1639"/>
      <c r="I32" s="1639"/>
      <c r="J32" s="1639"/>
      <c r="K32" s="1639"/>
      <c r="L32" s="1639"/>
      <c r="M32" s="1639"/>
      <c r="N32" s="1639"/>
      <c r="O32" s="1639"/>
      <c r="P32" s="1639"/>
      <c r="Q32" s="1639"/>
      <c r="R32" s="1639"/>
      <c r="S32" s="1639"/>
      <c r="T32" s="1639"/>
      <c r="U32" s="1639"/>
      <c r="V32" s="1639"/>
      <c r="Y32" s="836"/>
      <c r="Z32" s="836"/>
      <c r="AA32" s="836"/>
      <c r="AB32" s="836"/>
      <c r="AC32" s="836"/>
      <c r="AD32" s="836"/>
      <c r="AE32" s="836"/>
      <c r="AF32" s="836"/>
      <c r="AG32" s="836"/>
      <c r="AH32" s="836"/>
      <c r="AI32" s="836"/>
      <c r="AJ32" s="836"/>
      <c r="AK32" s="836"/>
      <c r="AL32" s="836"/>
      <c r="AM32" s="836"/>
    </row>
    <row r="33" spans="1:39" s="836" customFormat="1" ht="22.5" customHeight="1" x14ac:dyDescent="0.45">
      <c r="B33" s="1581" t="s">
        <v>556</v>
      </c>
      <c r="C33" s="1582"/>
      <c r="D33" s="1582"/>
      <c r="E33" s="1582" t="s">
        <v>542</v>
      </c>
      <c r="F33" s="1582"/>
      <c r="G33" s="1582"/>
      <c r="H33" s="1582"/>
      <c r="I33" s="1582" t="s">
        <v>543</v>
      </c>
      <c r="J33" s="1582"/>
      <c r="K33" s="1582"/>
      <c r="L33" s="1582"/>
      <c r="M33" s="1582"/>
      <c r="N33" s="1582"/>
      <c r="O33" s="1582"/>
      <c r="P33" s="1582"/>
      <c r="Q33" s="1582"/>
      <c r="R33" s="1582"/>
      <c r="S33" s="1603" t="s">
        <v>557</v>
      </c>
      <c r="T33" s="1603"/>
      <c r="U33" s="1603"/>
      <c r="V33" s="1604"/>
      <c r="Y33" s="834"/>
      <c r="Z33" s="834"/>
      <c r="AA33" s="834"/>
      <c r="AB33" s="834"/>
      <c r="AC33" s="834"/>
      <c r="AD33" s="834"/>
      <c r="AE33" s="834"/>
      <c r="AF33" s="834"/>
      <c r="AG33" s="834"/>
      <c r="AH33" s="834"/>
      <c r="AI33" s="834"/>
      <c r="AJ33" s="834"/>
      <c r="AK33" s="834"/>
      <c r="AL33" s="834"/>
      <c r="AM33" s="834"/>
    </row>
    <row r="34" spans="1:39" s="834" customFormat="1" ht="22.5" customHeight="1" x14ac:dyDescent="0.45">
      <c r="B34" s="1607" t="s">
        <v>526</v>
      </c>
      <c r="C34" s="1608"/>
      <c r="D34" s="1608"/>
      <c r="E34" s="1609" t="s">
        <v>568</v>
      </c>
      <c r="F34" s="1609"/>
      <c r="G34" s="1609"/>
      <c r="H34" s="1609"/>
      <c r="I34" s="1596" t="s">
        <v>548</v>
      </c>
      <c r="J34" s="1597"/>
      <c r="K34" s="1597"/>
      <c r="L34" s="1597"/>
      <c r="M34" s="1597"/>
      <c r="N34" s="1597"/>
      <c r="O34" s="1597"/>
      <c r="P34" s="1597"/>
      <c r="Q34" s="1597"/>
      <c r="R34" s="1598"/>
      <c r="S34" s="1605"/>
      <c r="T34" s="1605"/>
      <c r="U34" s="1605"/>
      <c r="V34" s="1606"/>
    </row>
    <row r="35" spans="1:39" s="835" customFormat="1" ht="22.5" customHeight="1" x14ac:dyDescent="0.45">
      <c r="B35" s="1607" t="s">
        <v>527</v>
      </c>
      <c r="C35" s="1608"/>
      <c r="D35" s="1608"/>
      <c r="E35" s="1609" t="s">
        <v>569</v>
      </c>
      <c r="F35" s="1609"/>
      <c r="G35" s="1609"/>
      <c r="H35" s="1609"/>
      <c r="I35" s="1596" t="s">
        <v>558</v>
      </c>
      <c r="J35" s="1597"/>
      <c r="K35" s="1597"/>
      <c r="L35" s="1597"/>
      <c r="M35" s="1597"/>
      <c r="N35" s="1597"/>
      <c r="O35" s="1597"/>
      <c r="P35" s="1597"/>
      <c r="Q35" s="1597"/>
      <c r="R35" s="1598"/>
      <c r="S35" s="1605"/>
      <c r="T35" s="1605"/>
      <c r="U35" s="1605"/>
      <c r="V35" s="1606"/>
    </row>
    <row r="36" spans="1:39" s="834" customFormat="1" ht="19.5" x14ac:dyDescent="0.45">
      <c r="B36" s="1622" t="s">
        <v>528</v>
      </c>
      <c r="C36" s="1623"/>
      <c r="D36" s="1623"/>
      <c r="E36" s="1572" t="s">
        <v>570</v>
      </c>
      <c r="F36" s="1572"/>
      <c r="G36" s="1572"/>
      <c r="H36" s="1572"/>
      <c r="I36" s="1596" t="s">
        <v>559</v>
      </c>
      <c r="J36" s="1597"/>
      <c r="K36" s="1597"/>
      <c r="L36" s="1597"/>
      <c r="M36" s="1597"/>
      <c r="N36" s="1597"/>
      <c r="O36" s="1597"/>
      <c r="P36" s="1597"/>
      <c r="Q36" s="1597"/>
      <c r="R36" s="1598"/>
      <c r="S36" s="1619"/>
      <c r="T36" s="1619"/>
      <c r="U36" s="1619"/>
      <c r="V36" s="1620"/>
      <c r="Y36" s="810"/>
      <c r="Z36" s="810"/>
      <c r="AA36" s="810"/>
      <c r="AB36" s="810"/>
      <c r="AC36" s="810"/>
      <c r="AD36" s="810"/>
      <c r="AE36" s="810"/>
      <c r="AF36" s="810"/>
      <c r="AG36" s="810"/>
      <c r="AH36" s="810"/>
      <c r="AI36" s="810"/>
      <c r="AJ36" s="810"/>
      <c r="AK36" s="810"/>
      <c r="AL36" s="810"/>
      <c r="AM36" s="810"/>
    </row>
    <row r="37" spans="1:39" s="834" customFormat="1" ht="19.5" x14ac:dyDescent="0.45">
      <c r="B37" s="1610"/>
      <c r="C37" s="1610"/>
      <c r="D37" s="1610"/>
      <c r="E37" s="1646" t="s">
        <v>363</v>
      </c>
      <c r="F37" s="1647"/>
      <c r="G37" s="1647"/>
      <c r="H37" s="1647"/>
      <c r="I37" s="1647"/>
      <c r="J37" s="1647"/>
      <c r="K37" s="1647"/>
      <c r="L37" s="1647"/>
      <c r="M37" s="1647"/>
      <c r="N37" s="1647"/>
      <c r="O37" s="1647"/>
      <c r="P37" s="1647"/>
      <c r="Q37" s="1647"/>
      <c r="R37" s="1647"/>
      <c r="S37" s="1618"/>
      <c r="T37" s="1618"/>
      <c r="U37" s="1618"/>
      <c r="V37" s="1618"/>
      <c r="Y37" s="810"/>
      <c r="Z37" s="810"/>
      <c r="AA37" s="810"/>
      <c r="AB37" s="810"/>
      <c r="AC37" s="810"/>
      <c r="AD37" s="810"/>
      <c r="AE37" s="810"/>
      <c r="AF37" s="810"/>
      <c r="AG37" s="810"/>
      <c r="AH37" s="810"/>
      <c r="AI37" s="810"/>
      <c r="AJ37" s="810"/>
      <c r="AK37" s="810"/>
      <c r="AL37" s="810"/>
      <c r="AM37" s="810"/>
    </row>
    <row r="38" spans="1:39" x14ac:dyDescent="0.45">
      <c r="A38" s="834"/>
      <c r="B38" s="810" t="s">
        <v>561</v>
      </c>
      <c r="C38" s="839"/>
      <c r="U38" s="838"/>
      <c r="V38" s="837"/>
      <c r="Y38" s="836"/>
      <c r="Z38" s="836"/>
      <c r="AA38" s="836"/>
      <c r="AB38" s="836"/>
      <c r="AC38" s="836"/>
      <c r="AD38" s="836"/>
      <c r="AE38" s="836"/>
      <c r="AF38" s="836"/>
      <c r="AG38" s="836"/>
      <c r="AH38" s="836"/>
      <c r="AI38" s="836"/>
      <c r="AJ38" s="836"/>
      <c r="AK38" s="836"/>
      <c r="AL38" s="836"/>
      <c r="AM38" s="836"/>
    </row>
    <row r="39" spans="1:39" s="836" customFormat="1" ht="22.5" customHeight="1" x14ac:dyDescent="0.45">
      <c r="B39" s="1581" t="s">
        <v>556</v>
      </c>
      <c r="C39" s="1582"/>
      <c r="D39" s="1582"/>
      <c r="E39" s="1582" t="s">
        <v>542</v>
      </c>
      <c r="F39" s="1582"/>
      <c r="G39" s="1582"/>
      <c r="H39" s="1582"/>
      <c r="I39" s="1582" t="s">
        <v>543</v>
      </c>
      <c r="J39" s="1582"/>
      <c r="K39" s="1582"/>
      <c r="L39" s="1582"/>
      <c r="M39" s="1582"/>
      <c r="N39" s="1582"/>
      <c r="O39" s="1582"/>
      <c r="P39" s="1582"/>
      <c r="Q39" s="1582"/>
      <c r="R39" s="1582"/>
      <c r="S39" s="1582" t="s">
        <v>368</v>
      </c>
      <c r="T39" s="1582"/>
      <c r="U39" s="1582"/>
      <c r="V39" s="1595"/>
      <c r="Y39" s="835"/>
      <c r="Z39" s="835"/>
      <c r="AA39" s="835"/>
      <c r="AB39" s="835"/>
      <c r="AC39" s="835"/>
      <c r="AD39" s="835"/>
      <c r="AE39" s="835"/>
      <c r="AF39" s="835"/>
      <c r="AG39" s="835"/>
      <c r="AH39" s="835"/>
      <c r="AI39" s="835"/>
      <c r="AJ39" s="835"/>
      <c r="AK39" s="835"/>
      <c r="AL39" s="835"/>
      <c r="AM39" s="835"/>
    </row>
    <row r="40" spans="1:39" s="835" customFormat="1" ht="22.5" customHeight="1" x14ac:dyDescent="0.45">
      <c r="B40" s="1607" t="s">
        <v>530</v>
      </c>
      <c r="C40" s="1608"/>
      <c r="D40" s="1608"/>
      <c r="E40" s="1609" t="s">
        <v>571</v>
      </c>
      <c r="F40" s="1609"/>
      <c r="G40" s="1609"/>
      <c r="H40" s="1609"/>
      <c r="I40" s="1596" t="s">
        <v>548</v>
      </c>
      <c r="J40" s="1597"/>
      <c r="K40" s="1597"/>
      <c r="L40" s="1597"/>
      <c r="M40" s="1597"/>
      <c r="N40" s="1597"/>
      <c r="O40" s="1597"/>
      <c r="P40" s="1597"/>
      <c r="Q40" s="1597"/>
      <c r="R40" s="1598"/>
      <c r="S40" s="1605"/>
      <c r="T40" s="1605"/>
      <c r="U40" s="1605"/>
      <c r="V40" s="1606"/>
    </row>
    <row r="41" spans="1:39" s="835" customFormat="1" ht="22.5" customHeight="1" x14ac:dyDescent="0.45">
      <c r="B41" s="1607" t="s">
        <v>562</v>
      </c>
      <c r="C41" s="1608"/>
      <c r="D41" s="1608"/>
      <c r="E41" s="1609" t="s">
        <v>572</v>
      </c>
      <c r="F41" s="1609"/>
      <c r="G41" s="1609"/>
      <c r="H41" s="1609"/>
      <c r="I41" s="1596" t="s">
        <v>558</v>
      </c>
      <c r="J41" s="1597"/>
      <c r="K41" s="1597"/>
      <c r="L41" s="1597"/>
      <c r="M41" s="1597"/>
      <c r="N41" s="1597"/>
      <c r="O41" s="1597"/>
      <c r="P41" s="1597"/>
      <c r="Q41" s="1597"/>
      <c r="R41" s="1598"/>
      <c r="S41" s="1605"/>
      <c r="T41" s="1605"/>
      <c r="U41" s="1605"/>
      <c r="V41" s="1606"/>
    </row>
    <row r="42" spans="1:39" s="835" customFormat="1" ht="19.5" x14ac:dyDescent="0.45">
      <c r="B42" s="1607" t="s">
        <v>562</v>
      </c>
      <c r="C42" s="1608"/>
      <c r="D42" s="1608"/>
      <c r="E42" s="1572" t="s">
        <v>573</v>
      </c>
      <c r="F42" s="1572"/>
      <c r="G42" s="1572"/>
      <c r="H42" s="1572"/>
      <c r="I42" s="1596" t="s">
        <v>559</v>
      </c>
      <c r="J42" s="1597"/>
      <c r="K42" s="1597"/>
      <c r="L42" s="1597"/>
      <c r="M42" s="1597"/>
      <c r="N42" s="1597"/>
      <c r="O42" s="1597"/>
      <c r="P42" s="1597"/>
      <c r="Q42" s="1597"/>
      <c r="R42" s="1598"/>
      <c r="S42" s="1619"/>
      <c r="T42" s="1619"/>
      <c r="U42" s="1619"/>
      <c r="V42" s="1620"/>
      <c r="Y42" s="810"/>
      <c r="Z42" s="810"/>
      <c r="AA42" s="810"/>
      <c r="AB42" s="810"/>
      <c r="AC42" s="810"/>
      <c r="AD42" s="810"/>
      <c r="AE42" s="810"/>
      <c r="AF42" s="810"/>
      <c r="AG42" s="810"/>
      <c r="AH42" s="810"/>
      <c r="AI42" s="810"/>
      <c r="AJ42" s="810"/>
      <c r="AK42" s="810"/>
      <c r="AL42" s="810"/>
      <c r="AM42" s="810"/>
    </row>
    <row r="43" spans="1:39" s="835" customFormat="1" x14ac:dyDescent="0.45">
      <c r="B43" s="1610"/>
      <c r="C43" s="1610"/>
      <c r="D43" s="1610"/>
      <c r="E43" s="1644" t="s">
        <v>363</v>
      </c>
      <c r="F43" s="1645"/>
      <c r="G43" s="1645"/>
      <c r="H43" s="1645"/>
      <c r="I43" s="1645"/>
      <c r="J43" s="1645"/>
      <c r="K43" s="1645"/>
      <c r="L43" s="1645"/>
      <c r="M43" s="1645"/>
      <c r="N43" s="1645"/>
      <c r="O43" s="1645"/>
      <c r="P43" s="1645"/>
      <c r="Q43" s="1645"/>
      <c r="R43" s="1645"/>
      <c r="S43" s="1618"/>
      <c r="T43" s="1618"/>
      <c r="U43" s="1618"/>
      <c r="V43" s="1618"/>
      <c r="Y43" s="810"/>
      <c r="Z43" s="810"/>
      <c r="AA43" s="810"/>
      <c r="AB43" s="810"/>
      <c r="AC43" s="810"/>
      <c r="AD43" s="810"/>
      <c r="AE43" s="810"/>
      <c r="AF43" s="810"/>
      <c r="AG43" s="810"/>
      <c r="AH43" s="810"/>
      <c r="AI43" s="810"/>
      <c r="AJ43" s="810"/>
      <c r="AK43" s="810"/>
      <c r="AL43" s="810"/>
      <c r="AM43" s="810"/>
    </row>
    <row r="44" spans="1:39" x14ac:dyDescent="0.45">
      <c r="A44" s="830" t="s">
        <v>574</v>
      </c>
      <c r="B44" s="839"/>
      <c r="N44" s="837"/>
      <c r="O44" s="837"/>
      <c r="P44" s="837"/>
      <c r="Q44" s="837"/>
      <c r="R44" s="837"/>
      <c r="S44" s="837"/>
      <c r="T44" s="837"/>
      <c r="U44" s="838"/>
      <c r="V44" s="837"/>
      <c r="Y44" s="836"/>
      <c r="Z44" s="836"/>
      <c r="AA44" s="836"/>
      <c r="AB44" s="836"/>
      <c r="AC44" s="836"/>
      <c r="AD44" s="836"/>
      <c r="AE44" s="836"/>
      <c r="AF44" s="836"/>
      <c r="AG44" s="836"/>
      <c r="AH44" s="836"/>
      <c r="AI44" s="836"/>
      <c r="AJ44" s="836"/>
      <c r="AK44" s="836"/>
      <c r="AL44" s="836"/>
      <c r="AM44" s="836"/>
    </row>
    <row r="45" spans="1:39" s="836" customFormat="1" ht="22.5" customHeight="1" x14ac:dyDescent="0.45">
      <c r="B45" s="1581" t="s">
        <v>556</v>
      </c>
      <c r="C45" s="1582"/>
      <c r="D45" s="1582"/>
      <c r="E45" s="1582" t="s">
        <v>542</v>
      </c>
      <c r="F45" s="1582"/>
      <c r="G45" s="1582"/>
      <c r="H45" s="1582"/>
      <c r="I45" s="1582" t="s">
        <v>543</v>
      </c>
      <c r="J45" s="1582"/>
      <c r="K45" s="1582"/>
      <c r="L45" s="1582"/>
      <c r="M45" s="1582"/>
      <c r="N45" s="1582"/>
      <c r="O45" s="1582"/>
      <c r="P45" s="1582"/>
      <c r="Q45" s="1582"/>
      <c r="R45" s="1582"/>
      <c r="S45" s="1603" t="s">
        <v>557</v>
      </c>
      <c r="T45" s="1603"/>
      <c r="U45" s="1603"/>
      <c r="V45" s="1604"/>
      <c r="Y45" s="834"/>
      <c r="Z45" s="834"/>
      <c r="AA45" s="834"/>
      <c r="AB45" s="834"/>
      <c r="AC45" s="834"/>
      <c r="AD45" s="834"/>
      <c r="AE45" s="834"/>
      <c r="AF45" s="834"/>
      <c r="AG45" s="834"/>
      <c r="AH45" s="834"/>
      <c r="AI45" s="834"/>
      <c r="AJ45" s="834"/>
      <c r="AK45" s="834"/>
      <c r="AL45" s="834"/>
      <c r="AM45" s="834"/>
    </row>
    <row r="46" spans="1:39" s="834" customFormat="1" ht="22.5" customHeight="1" x14ac:dyDescent="0.45">
      <c r="B46" s="1607" t="s">
        <v>531</v>
      </c>
      <c r="C46" s="1608"/>
      <c r="D46" s="1608"/>
      <c r="E46" s="1609" t="s">
        <v>575</v>
      </c>
      <c r="F46" s="1609"/>
      <c r="G46" s="1609"/>
      <c r="H46" s="1609"/>
      <c r="I46" s="1596" t="s">
        <v>548</v>
      </c>
      <c r="J46" s="1597"/>
      <c r="K46" s="1597"/>
      <c r="L46" s="1597"/>
      <c r="M46" s="1597"/>
      <c r="N46" s="1597"/>
      <c r="O46" s="1597"/>
      <c r="P46" s="1597"/>
      <c r="Q46" s="1597"/>
      <c r="R46" s="1598"/>
      <c r="S46" s="1633" t="s">
        <v>576</v>
      </c>
      <c r="T46" s="1634"/>
      <c r="U46" s="1634"/>
      <c r="V46" s="1635"/>
    </row>
    <row r="47" spans="1:39" s="835" customFormat="1" ht="22.5" customHeight="1" x14ac:dyDescent="0.45">
      <c r="B47" s="1607" t="s">
        <v>532</v>
      </c>
      <c r="C47" s="1608"/>
      <c r="D47" s="1608"/>
      <c r="E47" s="1609" t="s">
        <v>577</v>
      </c>
      <c r="F47" s="1609"/>
      <c r="G47" s="1609"/>
      <c r="H47" s="1609"/>
      <c r="I47" s="1596" t="s">
        <v>558</v>
      </c>
      <c r="J47" s="1597"/>
      <c r="K47" s="1597"/>
      <c r="L47" s="1597"/>
      <c r="M47" s="1597"/>
      <c r="N47" s="1597"/>
      <c r="O47" s="1597"/>
      <c r="P47" s="1597"/>
      <c r="Q47" s="1597"/>
      <c r="R47" s="1598"/>
      <c r="S47" s="1633" t="s">
        <v>578</v>
      </c>
      <c r="T47" s="1634"/>
      <c r="U47" s="1634"/>
      <c r="V47" s="1635"/>
    </row>
    <row r="48" spans="1:39" s="834" customFormat="1" ht="19.5" x14ac:dyDescent="0.45">
      <c r="B48" s="1622" t="s">
        <v>579</v>
      </c>
      <c r="C48" s="1623"/>
      <c r="D48" s="1623"/>
      <c r="E48" s="1572" t="s">
        <v>580</v>
      </c>
      <c r="F48" s="1572"/>
      <c r="G48" s="1572"/>
      <c r="H48" s="1572"/>
      <c r="I48" s="1596" t="s">
        <v>559</v>
      </c>
      <c r="J48" s="1597"/>
      <c r="K48" s="1597"/>
      <c r="L48" s="1597"/>
      <c r="M48" s="1597"/>
      <c r="N48" s="1597"/>
      <c r="O48" s="1597"/>
      <c r="P48" s="1597"/>
      <c r="Q48" s="1597"/>
      <c r="R48" s="1598"/>
      <c r="S48" s="1641" t="s">
        <v>581</v>
      </c>
      <c r="T48" s="1642"/>
      <c r="U48" s="1642"/>
      <c r="V48" s="1643"/>
      <c r="Y48" s="830"/>
    </row>
    <row r="49" spans="1:53" s="834" customFormat="1" x14ac:dyDescent="0.45">
      <c r="B49" s="1610"/>
      <c r="C49" s="1610"/>
      <c r="D49" s="1610"/>
      <c r="E49" s="1644" t="s">
        <v>363</v>
      </c>
      <c r="F49" s="1645"/>
      <c r="G49" s="1645"/>
      <c r="H49" s="1645"/>
      <c r="I49" s="1645"/>
      <c r="J49" s="1645"/>
      <c r="K49" s="1645"/>
      <c r="L49" s="1645"/>
      <c r="M49" s="1645"/>
      <c r="N49" s="1645"/>
      <c r="O49" s="1645"/>
      <c r="P49" s="1645"/>
      <c r="Q49" s="1645"/>
      <c r="R49" s="1645"/>
      <c r="S49" s="1618"/>
      <c r="T49" s="1618"/>
      <c r="U49" s="1618"/>
      <c r="V49" s="1618"/>
      <c r="Y49" s="830"/>
    </row>
    <row r="50" spans="1:53" s="830" customFormat="1" x14ac:dyDescent="0.15">
      <c r="A50" s="833"/>
    </row>
    <row r="51" spans="1:53" s="830" customFormat="1" ht="27.75" customHeight="1" thickBot="1" x14ac:dyDescent="0.55000000000000004">
      <c r="Y51" s="810"/>
      <c r="Z51" s="1632"/>
      <c r="AA51" s="1632"/>
      <c r="AB51" s="1632"/>
      <c r="AC51" s="1632"/>
      <c r="AD51" s="1632"/>
      <c r="AE51" s="1632"/>
      <c r="AF51" s="1632"/>
      <c r="AG51" s="1632"/>
      <c r="AH51" s="1632"/>
      <c r="AI51" s="1632"/>
      <c r="AJ51" s="1632"/>
      <c r="AK51" s="1632"/>
      <c r="AL51" s="828"/>
      <c r="AM51" s="832"/>
      <c r="AN51" s="1636" t="s">
        <v>582</v>
      </c>
      <c r="AO51" s="1636"/>
      <c r="AP51" s="1636"/>
      <c r="AQ51" s="1636"/>
      <c r="AR51" s="1636"/>
      <c r="AS51" s="1636"/>
      <c r="AT51" s="1636"/>
      <c r="AU51" s="1636"/>
      <c r="AV51" s="1636"/>
      <c r="AW51" s="1636"/>
      <c r="AX51" s="1636"/>
      <c r="AY51" s="1636"/>
      <c r="AZ51" s="1636"/>
      <c r="BA51" s="831"/>
    </row>
    <row r="52" spans="1:53" ht="27.75" customHeight="1" x14ac:dyDescent="0.45">
      <c r="Z52" s="1631"/>
      <c r="AA52" s="1631"/>
      <c r="AB52" s="1631"/>
      <c r="AC52" s="1631"/>
      <c r="AD52" s="828"/>
      <c r="AE52" s="1631"/>
      <c r="AF52" s="1631"/>
      <c r="AG52" s="1631"/>
      <c r="AH52" s="1631"/>
      <c r="AI52" s="1631"/>
      <c r="AJ52" s="1631"/>
      <c r="AK52" s="1631"/>
      <c r="AL52" s="1631"/>
      <c r="AM52" s="829"/>
      <c r="AN52" s="1626" t="s">
        <v>524</v>
      </c>
      <c r="AO52" s="1627"/>
      <c r="AP52" s="1627"/>
      <c r="AQ52" s="1628"/>
      <c r="AR52" s="1629" t="s">
        <v>450</v>
      </c>
      <c r="AS52" s="1629"/>
      <c r="AT52" s="1629"/>
      <c r="AU52" s="1629"/>
      <c r="AV52" s="1629"/>
      <c r="AW52" s="1629"/>
      <c r="AX52" s="1629"/>
      <c r="AY52" s="1629"/>
      <c r="AZ52" s="1630"/>
      <c r="BA52" s="812"/>
    </row>
    <row r="53" spans="1:53" ht="42.75" customHeight="1" x14ac:dyDescent="0.45">
      <c r="Z53" s="925"/>
      <c r="AA53" s="925"/>
      <c r="AB53" s="925"/>
      <c r="AC53" s="925"/>
      <c r="AD53" s="925"/>
      <c r="AE53" s="925"/>
      <c r="AF53" s="925"/>
      <c r="AG53" s="925"/>
      <c r="AH53" s="925"/>
      <c r="AI53" s="925"/>
      <c r="AJ53" s="925"/>
      <c r="AK53" s="925"/>
      <c r="AL53" s="828"/>
      <c r="AM53" s="827"/>
      <c r="AN53" s="826" t="s">
        <v>583</v>
      </c>
      <c r="AO53" s="1624" t="s">
        <v>584</v>
      </c>
      <c r="AP53" s="1624"/>
      <c r="AQ53" s="1625"/>
      <c r="AR53" s="825" t="s">
        <v>583</v>
      </c>
      <c r="AS53" s="1624" t="s">
        <v>584</v>
      </c>
      <c r="AT53" s="1624"/>
      <c r="AU53" s="1624"/>
      <c r="AV53" s="1624"/>
      <c r="AW53" s="1624"/>
      <c r="AX53" s="1624"/>
      <c r="AY53" s="1624"/>
      <c r="AZ53" s="1625"/>
      <c r="BA53" s="812"/>
    </row>
    <row r="54" spans="1:53" ht="27.75" customHeight="1" x14ac:dyDescent="0.45">
      <c r="Z54" s="1637"/>
      <c r="AA54" s="1637"/>
      <c r="AB54" s="1637"/>
      <c r="AC54" s="1637"/>
      <c r="AD54" s="1640"/>
      <c r="AE54" s="1637"/>
      <c r="AF54" s="1637"/>
      <c r="AG54" s="1637"/>
      <c r="AH54" s="1637"/>
      <c r="AI54" s="1637"/>
      <c r="AJ54" s="1637"/>
      <c r="AK54" s="1637"/>
      <c r="AL54" s="1637"/>
      <c r="AM54" s="824"/>
      <c r="AN54" s="822">
        <v>1</v>
      </c>
      <c r="AO54" s="821">
        <v>2</v>
      </c>
      <c r="AP54" s="820">
        <v>3</v>
      </c>
      <c r="AQ54" s="823">
        <v>4</v>
      </c>
      <c r="AR54" s="822">
        <v>5</v>
      </c>
      <c r="AS54" s="821">
        <v>6</v>
      </c>
      <c r="AT54" s="820">
        <v>7</v>
      </c>
      <c r="AU54" s="820">
        <v>8</v>
      </c>
      <c r="AV54" s="820">
        <v>9</v>
      </c>
      <c r="AW54" s="820">
        <v>10</v>
      </c>
      <c r="AX54" s="820">
        <v>11</v>
      </c>
      <c r="AY54" s="820">
        <v>12</v>
      </c>
      <c r="AZ54" s="819">
        <v>13</v>
      </c>
      <c r="BA54" s="812"/>
    </row>
    <row r="55" spans="1:53" ht="229.5" customHeight="1" thickBot="1" x14ac:dyDescent="0.5">
      <c r="Z55" s="1637"/>
      <c r="AA55" s="1637"/>
      <c r="AB55" s="1637"/>
      <c r="AC55" s="1637"/>
      <c r="AD55" s="1640"/>
      <c r="AE55" s="1637"/>
      <c r="AF55" s="1637"/>
      <c r="AG55" s="1637"/>
      <c r="AH55" s="1637"/>
      <c r="AI55" s="1637"/>
      <c r="AJ55" s="1637"/>
      <c r="AK55" s="1637"/>
      <c r="AL55" s="1637"/>
      <c r="AM55" s="818"/>
      <c r="AN55" s="817" t="s">
        <v>585</v>
      </c>
      <c r="AO55" s="815" t="s">
        <v>586</v>
      </c>
      <c r="AP55" s="814" t="s">
        <v>587</v>
      </c>
      <c r="AQ55" s="813" t="s">
        <v>588</v>
      </c>
      <c r="AR55" s="816" t="s">
        <v>589</v>
      </c>
      <c r="AS55" s="815" t="s">
        <v>590</v>
      </c>
      <c r="AT55" s="814" t="s">
        <v>591</v>
      </c>
      <c r="AU55" s="814" t="s">
        <v>592</v>
      </c>
      <c r="AV55" s="814" t="s">
        <v>593</v>
      </c>
      <c r="AW55" s="814" t="s">
        <v>594</v>
      </c>
      <c r="AX55" s="814" t="s">
        <v>595</v>
      </c>
      <c r="AY55" s="814" t="s">
        <v>596</v>
      </c>
      <c r="AZ55" s="813" t="s">
        <v>597</v>
      </c>
      <c r="BA55" s="812"/>
    </row>
    <row r="56" spans="1:53" x14ac:dyDescent="0.45">
      <c r="AM56" s="812"/>
      <c r="AN56" s="812"/>
      <c r="AO56" s="812"/>
      <c r="AP56" s="812"/>
      <c r="AQ56" s="812"/>
      <c r="AR56" s="812"/>
      <c r="AS56" s="812"/>
      <c r="AT56" s="812"/>
      <c r="AU56" s="812"/>
      <c r="AV56" s="812"/>
      <c r="AW56" s="812"/>
      <c r="AX56" s="812"/>
      <c r="AY56" s="812"/>
      <c r="AZ56" s="812"/>
      <c r="BA56" s="812"/>
    </row>
    <row r="57" spans="1:53" x14ac:dyDescent="0.45">
      <c r="Z57" s="1631"/>
      <c r="AA57" s="1631"/>
      <c r="AB57" s="1631"/>
      <c r="AC57" s="1631"/>
      <c r="AD57" s="1632"/>
      <c r="AE57" s="1632"/>
      <c r="AF57" s="1632"/>
      <c r="AG57" s="1632"/>
      <c r="AH57" s="1632"/>
      <c r="AI57" s="1632"/>
      <c r="AJ57" s="1632"/>
      <c r="AK57" s="1632"/>
      <c r="AL57" s="1632"/>
      <c r="AM57" s="926"/>
    </row>
    <row r="58" spans="1:53" ht="36" customHeight="1" x14ac:dyDescent="0.45">
      <c r="Z58" s="811"/>
      <c r="AA58" s="1638"/>
      <c r="AB58" s="1638"/>
      <c r="AC58" s="1638"/>
      <c r="AD58" s="928"/>
      <c r="AE58" s="1638"/>
      <c r="AF58" s="1638"/>
      <c r="AG58" s="1638"/>
      <c r="AH58" s="1638"/>
      <c r="AI58" s="1638"/>
      <c r="AJ58" s="1638"/>
      <c r="AK58" s="1638"/>
      <c r="AL58" s="1638"/>
      <c r="AM58" s="928"/>
    </row>
    <row r="59" spans="1:53" x14ac:dyDescent="0.45">
      <c r="Z59" s="925"/>
      <c r="AA59" s="925"/>
      <c r="AB59" s="925"/>
      <c r="AC59" s="925"/>
      <c r="AD59" s="925"/>
      <c r="AE59" s="925"/>
      <c r="AF59" s="925"/>
      <c r="AG59" s="925"/>
      <c r="AH59" s="925"/>
      <c r="AI59" s="925"/>
      <c r="AJ59" s="925"/>
      <c r="AK59" s="925"/>
      <c r="AL59" s="928"/>
      <c r="AM59" s="928"/>
    </row>
    <row r="60" spans="1:53" x14ac:dyDescent="0.45">
      <c r="Z60" s="927"/>
      <c r="AA60" s="927"/>
      <c r="AB60" s="927"/>
      <c r="AC60" s="927"/>
      <c r="AD60" s="929"/>
      <c r="AE60" s="927"/>
      <c r="AF60" s="927"/>
      <c r="AG60" s="927"/>
      <c r="AH60" s="927"/>
      <c r="AI60" s="927"/>
      <c r="AJ60" s="927"/>
      <c r="AK60" s="927"/>
      <c r="AL60" s="927"/>
      <c r="AM60" s="927"/>
    </row>
  </sheetData>
  <mergeCells count="160">
    <mergeCell ref="B11:D11"/>
    <mergeCell ref="E11:H11"/>
    <mergeCell ref="I11:R11"/>
    <mergeCell ref="S11:V11"/>
    <mergeCell ref="B43:D43"/>
    <mergeCell ref="S43:V43"/>
    <mergeCell ref="B24:D24"/>
    <mergeCell ref="S49:V49"/>
    <mergeCell ref="E30:R30"/>
    <mergeCell ref="B47:D47"/>
    <mergeCell ref="E47:H47"/>
    <mergeCell ref="B46:D46"/>
    <mergeCell ref="E46:H46"/>
    <mergeCell ref="I48:R48"/>
    <mergeCell ref="I46:R46"/>
    <mergeCell ref="E37:R37"/>
    <mergeCell ref="E43:R43"/>
    <mergeCell ref="E49:R49"/>
    <mergeCell ref="I42:R42"/>
    <mergeCell ref="E40:H40"/>
    <mergeCell ref="I35:R35"/>
    <mergeCell ref="I47:R47"/>
    <mergeCell ref="B45:D45"/>
    <mergeCell ref="E45:H45"/>
    <mergeCell ref="AK54:AK55"/>
    <mergeCell ref="AL54:AL55"/>
    <mergeCell ref="Z52:AC52"/>
    <mergeCell ref="AD54:AD55"/>
    <mergeCell ref="S48:V48"/>
    <mergeCell ref="B48:D48"/>
    <mergeCell ref="AI54:AI55"/>
    <mergeCell ref="AH54:AH55"/>
    <mergeCell ref="AE58:AL58"/>
    <mergeCell ref="AD57:AL57"/>
    <mergeCell ref="AA54:AA55"/>
    <mergeCell ref="Z57:AC57"/>
    <mergeCell ref="AE54:AE55"/>
    <mergeCell ref="AF54:AF55"/>
    <mergeCell ref="AJ54:AJ55"/>
    <mergeCell ref="AG54:AG55"/>
    <mergeCell ref="E48:H48"/>
    <mergeCell ref="E22:H22"/>
    <mergeCell ref="E33:H33"/>
    <mergeCell ref="AC54:AC55"/>
    <mergeCell ref="Z54:Z55"/>
    <mergeCell ref="S47:V47"/>
    <mergeCell ref="AA58:AC58"/>
    <mergeCell ref="B39:D39"/>
    <mergeCell ref="S36:V36"/>
    <mergeCell ref="E39:H39"/>
    <mergeCell ref="I39:R39"/>
    <mergeCell ref="B36:D36"/>
    <mergeCell ref="E36:H36"/>
    <mergeCell ref="I36:R36"/>
    <mergeCell ref="AB54:AB55"/>
    <mergeCell ref="B49:D49"/>
    <mergeCell ref="I22:R22"/>
    <mergeCell ref="S22:V22"/>
    <mergeCell ref="S24:V24"/>
    <mergeCell ref="S27:V27"/>
    <mergeCell ref="S28:V28"/>
    <mergeCell ref="B27:D27"/>
    <mergeCell ref="B32:V32"/>
    <mergeCell ref="S33:V33"/>
    <mergeCell ref="S35:V35"/>
    <mergeCell ref="AO53:AQ53"/>
    <mergeCell ref="AS53:AZ53"/>
    <mergeCell ref="AN52:AQ52"/>
    <mergeCell ref="AR52:AZ52"/>
    <mergeCell ref="AE52:AL52"/>
    <mergeCell ref="Z51:AK51"/>
    <mergeCell ref="B37:D37"/>
    <mergeCell ref="I45:R45"/>
    <mergeCell ref="I40:R40"/>
    <mergeCell ref="S46:V46"/>
    <mergeCell ref="B42:D42"/>
    <mergeCell ref="E42:H42"/>
    <mergeCell ref="S41:V41"/>
    <mergeCell ref="S42:V42"/>
    <mergeCell ref="S37:V37"/>
    <mergeCell ref="S40:V40"/>
    <mergeCell ref="B40:D40"/>
    <mergeCell ref="B41:D41"/>
    <mergeCell ref="E41:H41"/>
    <mergeCell ref="I41:R41"/>
    <mergeCell ref="AN51:AZ51"/>
    <mergeCell ref="S45:V45"/>
    <mergeCell ref="S39:V39"/>
    <mergeCell ref="E12:H12"/>
    <mergeCell ref="I12:R12"/>
    <mergeCell ref="S12:V12"/>
    <mergeCell ref="B35:D35"/>
    <mergeCell ref="E35:H35"/>
    <mergeCell ref="E27:H27"/>
    <mergeCell ref="I27:R27"/>
    <mergeCell ref="S30:V30"/>
    <mergeCell ref="S21:V21"/>
    <mergeCell ref="E29:H29"/>
    <mergeCell ref="I29:R29"/>
    <mergeCell ref="S29:V29"/>
    <mergeCell ref="B33:D33"/>
    <mergeCell ref="E24:R24"/>
    <mergeCell ref="B23:D23"/>
    <mergeCell ref="E23:H23"/>
    <mergeCell ref="I23:R23"/>
    <mergeCell ref="S23:V23"/>
    <mergeCell ref="B28:D28"/>
    <mergeCell ref="E28:H28"/>
    <mergeCell ref="I28:R28"/>
    <mergeCell ref="B21:D21"/>
    <mergeCell ref="E21:H21"/>
    <mergeCell ref="B22:D22"/>
    <mergeCell ref="I21:R21"/>
    <mergeCell ref="S20:V20"/>
    <mergeCell ref="S34:V34"/>
    <mergeCell ref="B34:D34"/>
    <mergeCell ref="I34:R34"/>
    <mergeCell ref="I9:R9"/>
    <mergeCell ref="S9:V9"/>
    <mergeCell ref="I20:R20"/>
    <mergeCell ref="E34:H34"/>
    <mergeCell ref="B30:D30"/>
    <mergeCell ref="I13:R13"/>
    <mergeCell ref="B20:D20"/>
    <mergeCell ref="E20:H20"/>
    <mergeCell ref="B19:V19"/>
    <mergeCell ref="B13:D13"/>
    <mergeCell ref="S13:V13"/>
    <mergeCell ref="B14:D14"/>
    <mergeCell ref="B16:V16"/>
    <mergeCell ref="B29:D29"/>
    <mergeCell ref="I33:R33"/>
    <mergeCell ref="B26:D26"/>
    <mergeCell ref="E26:H26"/>
    <mergeCell ref="I26:R26"/>
    <mergeCell ref="S26:V26"/>
    <mergeCell ref="E13:H13"/>
    <mergeCell ref="E14:H14"/>
    <mergeCell ref="I14:R14"/>
    <mergeCell ref="S14:V14"/>
    <mergeCell ref="R2:V2"/>
    <mergeCell ref="AD3:AL3"/>
    <mergeCell ref="A3:W3"/>
    <mergeCell ref="B4:V4"/>
    <mergeCell ref="B6:D6"/>
    <mergeCell ref="E6:H6"/>
    <mergeCell ref="B7:D7"/>
    <mergeCell ref="E7:H7"/>
    <mergeCell ref="I7:R7"/>
    <mergeCell ref="Z3:AC3"/>
    <mergeCell ref="S7:V7"/>
    <mergeCell ref="B9:D9"/>
    <mergeCell ref="E9:H9"/>
    <mergeCell ref="I6:R6"/>
    <mergeCell ref="S6:V6"/>
    <mergeCell ref="I10:R10"/>
    <mergeCell ref="S10:V10"/>
    <mergeCell ref="B10:D10"/>
    <mergeCell ref="E10:H10"/>
    <mergeCell ref="B12:D12"/>
  </mergeCells>
  <phoneticPr fontId="4"/>
  <dataValidations count="3">
    <dataValidation type="list" allowBlank="1" showInputMessage="1" showErrorMessage="1" sqref="B27:D29 B40:D42" xr:uid="{00000000-0002-0000-0900-000002000000}">
      <formula1>H2.構成員一覧の分類_農業者以外個人</formula1>
    </dataValidation>
    <dataValidation type="list" allowBlank="1" showInputMessage="1" showErrorMessage="1" sqref="B46:D48" xr:uid="{00000000-0002-0000-0900-000001000000}">
      <formula1>H3.構成員一覧の分類_農業者以外団体</formula1>
    </dataValidation>
    <dataValidation type="list" allowBlank="1" showInputMessage="1" showErrorMessage="1" sqref="B34:D36 B21:D23" xr:uid="{00000000-0002-0000-0900-000000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710-7493-4201-8CFC-791452B6374E}">
  <dimension ref="B1:L40"/>
  <sheetViews>
    <sheetView showGridLines="0" view="pageBreakPreview" zoomScaleNormal="100" zoomScaleSheetLayoutView="100" workbookViewId="0">
      <selection activeCell="J1" sqref="J1"/>
    </sheetView>
  </sheetViews>
  <sheetFormatPr defaultColWidth="3.75" defaultRowHeight="20.100000000000001" customHeight="1" x14ac:dyDescent="0.15"/>
  <cols>
    <col min="1" max="1" width="2.25" style="325" customWidth="1"/>
    <col min="2" max="2" width="4.125" style="325" customWidth="1"/>
    <col min="3" max="3" width="11.75" style="325" customWidth="1"/>
    <col min="4" max="4" width="5.875" style="325" customWidth="1"/>
    <col min="5" max="5" width="6.75" style="325" customWidth="1"/>
    <col min="6" max="6" width="14.75" style="325" customWidth="1"/>
    <col min="7" max="8" width="23.875" style="325" customWidth="1"/>
    <col min="9" max="9" width="7.75" style="325" customWidth="1"/>
    <col min="10" max="10" width="9.75" style="325" customWidth="1"/>
    <col min="11" max="11" width="13.375" style="325" customWidth="1"/>
    <col min="12" max="12" width="7.125" style="325" customWidth="1"/>
    <col min="13" max="13" width="2" style="325" customWidth="1"/>
    <col min="14" max="16384" width="3.75" style="325"/>
  </cols>
  <sheetData>
    <row r="1" spans="2:12" ht="20.100000000000001" customHeight="1" x14ac:dyDescent="0.15">
      <c r="B1" s="352" t="s">
        <v>598</v>
      </c>
      <c r="L1" s="874" t="s">
        <v>599</v>
      </c>
    </row>
    <row r="2" spans="2:12" ht="18" customHeight="1" x14ac:dyDescent="0.15">
      <c r="B2" s="352" t="s">
        <v>600</v>
      </c>
      <c r="C2" s="352"/>
      <c r="D2" s="352"/>
      <c r="E2" s="352"/>
      <c r="J2" s="873"/>
      <c r="K2" s="1648" t="s">
        <v>87</v>
      </c>
      <c r="L2" s="1648"/>
    </row>
    <row r="3" spans="2:12" ht="18" customHeight="1" x14ac:dyDescent="0.15">
      <c r="B3" s="352"/>
      <c r="C3" s="352"/>
      <c r="D3" s="352"/>
      <c r="E3" s="352"/>
      <c r="H3" s="351" t="s">
        <v>601</v>
      </c>
      <c r="I3" s="1656" t="str">
        <f>'はじめに（PC）'!D4&amp;""</f>
        <v>あいうえお活動組織</v>
      </c>
      <c r="J3" s="1656"/>
      <c r="K3" s="1656"/>
      <c r="L3" s="1656"/>
    </row>
    <row r="4" spans="2:12" ht="22.5" customHeight="1" x14ac:dyDescent="0.15">
      <c r="B4" s="1649" t="s">
        <v>602</v>
      </c>
      <c r="C4" s="1649"/>
      <c r="D4" s="1649"/>
      <c r="E4" s="1649"/>
      <c r="F4" s="1649"/>
      <c r="G4" s="1649"/>
      <c r="H4" s="1649"/>
      <c r="I4" s="1649"/>
      <c r="J4" s="1649"/>
      <c r="K4" s="1649"/>
      <c r="L4" s="1649"/>
    </row>
    <row r="5" spans="2:12" ht="17.25" customHeight="1" x14ac:dyDescent="0.15">
      <c r="B5" s="350" t="s">
        <v>603</v>
      </c>
      <c r="C5" s="349"/>
      <c r="D5" s="349"/>
      <c r="E5" s="349"/>
      <c r="F5" s="349"/>
      <c r="G5" s="349"/>
      <c r="H5" s="349"/>
      <c r="I5" s="349"/>
      <c r="J5" s="349"/>
      <c r="K5" s="349"/>
      <c r="L5" s="348"/>
    </row>
    <row r="6" spans="2:12" ht="17.25" customHeight="1" x14ac:dyDescent="0.15">
      <c r="B6" s="1650" t="s">
        <v>604</v>
      </c>
      <c r="C6" s="1651"/>
      <c r="D6" s="1651"/>
      <c r="E6" s="1651"/>
      <c r="F6" s="1651"/>
      <c r="G6" s="1651"/>
      <c r="H6" s="1651"/>
      <c r="I6" s="1651"/>
      <c r="J6" s="1651"/>
      <c r="K6" s="1651"/>
      <c r="L6" s="1652"/>
    </row>
    <row r="7" spans="2:12" ht="17.25" customHeight="1" x14ac:dyDescent="0.15">
      <c r="B7" s="1650" t="s">
        <v>605</v>
      </c>
      <c r="C7" s="1651"/>
      <c r="D7" s="1651"/>
      <c r="E7" s="1651"/>
      <c r="F7" s="1651"/>
      <c r="G7" s="1651"/>
      <c r="H7" s="1651"/>
      <c r="I7" s="1651"/>
      <c r="J7" s="1651"/>
      <c r="K7" s="1651"/>
      <c r="L7" s="1652"/>
    </row>
    <row r="8" spans="2:12" ht="17.25" customHeight="1" x14ac:dyDescent="0.15">
      <c r="B8" s="1653" t="s">
        <v>606</v>
      </c>
      <c r="C8" s="1654"/>
      <c r="D8" s="1654"/>
      <c r="E8" s="1654"/>
      <c r="F8" s="1654"/>
      <c r="G8" s="1654"/>
      <c r="H8" s="1654"/>
      <c r="I8" s="1654"/>
      <c r="J8" s="1654"/>
      <c r="K8" s="1654"/>
      <c r="L8" s="1655"/>
    </row>
    <row r="9" spans="2:12" ht="24" customHeight="1" x14ac:dyDescent="0.15">
      <c r="B9" s="325" t="s">
        <v>607</v>
      </c>
    </row>
    <row r="10" spans="2:12" ht="41.25" customHeight="1" x14ac:dyDescent="0.15">
      <c r="B10" s="346" t="s">
        <v>608</v>
      </c>
      <c r="C10" s="346" t="s">
        <v>609</v>
      </c>
      <c r="D10" s="346" t="s">
        <v>610</v>
      </c>
      <c r="E10" s="346" t="s">
        <v>611</v>
      </c>
      <c r="F10" s="346" t="s">
        <v>612</v>
      </c>
      <c r="G10" s="346" t="s">
        <v>613</v>
      </c>
      <c r="H10" s="346" t="s">
        <v>614</v>
      </c>
      <c r="I10" s="346" t="s">
        <v>615</v>
      </c>
      <c r="J10" s="347" t="s">
        <v>616</v>
      </c>
      <c r="K10" s="346" t="s">
        <v>617</v>
      </c>
      <c r="L10" s="345" t="s">
        <v>368</v>
      </c>
    </row>
    <row r="11" spans="2:12" ht="61.5" customHeight="1" x14ac:dyDescent="0.15">
      <c r="B11" s="344">
        <v>1</v>
      </c>
      <c r="C11" s="343" t="s">
        <v>618</v>
      </c>
      <c r="D11" s="342" t="s">
        <v>619</v>
      </c>
      <c r="E11" s="337" t="s">
        <v>620</v>
      </c>
      <c r="F11" s="341" t="s">
        <v>621</v>
      </c>
      <c r="G11" s="341" t="s">
        <v>622</v>
      </c>
      <c r="H11" s="341" t="s">
        <v>623</v>
      </c>
      <c r="I11" s="340" t="s">
        <v>624</v>
      </c>
      <c r="J11" s="337" t="s">
        <v>167</v>
      </c>
      <c r="K11" s="339" t="s">
        <v>625</v>
      </c>
      <c r="L11" s="335"/>
    </row>
    <row r="12" spans="2:12" ht="61.5" customHeight="1" x14ac:dyDescent="0.15">
      <c r="B12" s="344">
        <v>2</v>
      </c>
      <c r="C12" s="343" t="s">
        <v>618</v>
      </c>
      <c r="D12" s="342" t="s">
        <v>626</v>
      </c>
      <c r="E12" s="342" t="s">
        <v>627</v>
      </c>
      <c r="F12" s="341" t="s">
        <v>628</v>
      </c>
      <c r="G12" s="341" t="s">
        <v>629</v>
      </c>
      <c r="H12" s="341" t="s">
        <v>630</v>
      </c>
      <c r="I12" s="340" t="s">
        <v>631</v>
      </c>
      <c r="J12" s="337" t="s">
        <v>167</v>
      </c>
      <c r="K12" s="339" t="s">
        <v>632</v>
      </c>
      <c r="L12" s="335"/>
    </row>
    <row r="13" spans="2:12" ht="61.5" customHeight="1" x14ac:dyDescent="0.15">
      <c r="B13" s="344">
        <v>3</v>
      </c>
      <c r="C13" s="343" t="s">
        <v>633</v>
      </c>
      <c r="D13" s="342" t="s">
        <v>634</v>
      </c>
      <c r="E13" s="337" t="s">
        <v>620</v>
      </c>
      <c r="F13" s="341" t="s">
        <v>635</v>
      </c>
      <c r="G13" s="341" t="s">
        <v>636</v>
      </c>
      <c r="H13" s="341" t="s">
        <v>637</v>
      </c>
      <c r="I13" s="340" t="s">
        <v>638</v>
      </c>
      <c r="J13" s="337" t="s">
        <v>639</v>
      </c>
      <c r="K13" s="339" t="s">
        <v>640</v>
      </c>
      <c r="L13" s="335"/>
    </row>
    <row r="14" spans="2:12" ht="61.5" customHeight="1" x14ac:dyDescent="0.15">
      <c r="B14" s="344">
        <v>4</v>
      </c>
      <c r="C14" s="343"/>
      <c r="D14" s="342"/>
      <c r="E14" s="337"/>
      <c r="F14" s="341"/>
      <c r="G14" s="341"/>
      <c r="H14" s="341"/>
      <c r="I14" s="340"/>
      <c r="J14" s="337"/>
      <c r="K14" s="339"/>
      <c r="L14" s="335"/>
    </row>
    <row r="15" spans="2:12" ht="61.5" customHeight="1" x14ac:dyDescent="0.15">
      <c r="B15" s="338">
        <v>5</v>
      </c>
      <c r="C15" s="337"/>
      <c r="D15" s="336"/>
      <c r="E15" s="336"/>
      <c r="F15" s="336"/>
      <c r="G15" s="336"/>
      <c r="H15" s="336"/>
      <c r="I15" s="336"/>
      <c r="J15" s="336"/>
      <c r="K15" s="336"/>
      <c r="L15" s="335"/>
    </row>
    <row r="16" spans="2:12" ht="20.100000000000001" customHeight="1" x14ac:dyDescent="0.15">
      <c r="B16" s="334" t="s">
        <v>641</v>
      </c>
    </row>
    <row r="17" spans="2:12" ht="20.100000000000001" customHeight="1" x14ac:dyDescent="0.15">
      <c r="B17" s="334" t="s">
        <v>642</v>
      </c>
    </row>
    <row r="18" spans="2:12" ht="28.5" customHeight="1" x14ac:dyDescent="0.15">
      <c r="B18" s="325" t="s">
        <v>643</v>
      </c>
    </row>
    <row r="19" spans="2:12" ht="20.100000000000001" customHeight="1" x14ac:dyDescent="0.15">
      <c r="B19" s="334" t="s">
        <v>644</v>
      </c>
    </row>
    <row r="20" spans="2:12" ht="20.100000000000001" customHeight="1" x14ac:dyDescent="0.15">
      <c r="B20" s="333"/>
      <c r="C20" s="332"/>
      <c r="D20" s="332"/>
      <c r="E20" s="332"/>
      <c r="F20" s="332"/>
      <c r="G20" s="332"/>
      <c r="H20" s="332"/>
      <c r="I20" s="332"/>
      <c r="J20" s="332"/>
      <c r="K20" s="332"/>
      <c r="L20" s="331"/>
    </row>
    <row r="21" spans="2:12" ht="20.100000000000001" customHeight="1" x14ac:dyDescent="0.15">
      <c r="B21" s="330"/>
      <c r="L21" s="329"/>
    </row>
    <row r="22" spans="2:12" ht="20.100000000000001" customHeight="1" x14ac:dyDescent="0.15">
      <c r="B22" s="330"/>
      <c r="L22" s="329"/>
    </row>
    <row r="23" spans="2:12" ht="20.100000000000001" customHeight="1" x14ac:dyDescent="0.15">
      <c r="B23" s="330"/>
      <c r="L23" s="329"/>
    </row>
    <row r="24" spans="2:12" ht="20.100000000000001" customHeight="1" x14ac:dyDescent="0.15">
      <c r="B24" s="330"/>
      <c r="L24" s="329"/>
    </row>
    <row r="25" spans="2:12" ht="20.100000000000001" customHeight="1" x14ac:dyDescent="0.15">
      <c r="B25" s="330"/>
      <c r="L25" s="329"/>
    </row>
    <row r="26" spans="2:12" ht="20.100000000000001" customHeight="1" x14ac:dyDescent="0.15">
      <c r="B26" s="330"/>
      <c r="L26" s="329"/>
    </row>
    <row r="27" spans="2:12" ht="20.100000000000001" customHeight="1" x14ac:dyDescent="0.15">
      <c r="B27" s="330"/>
      <c r="L27" s="329"/>
    </row>
    <row r="28" spans="2:12" ht="20.100000000000001" customHeight="1" x14ac:dyDescent="0.15">
      <c r="B28" s="330"/>
      <c r="L28" s="329"/>
    </row>
    <row r="29" spans="2:12" ht="20.100000000000001" customHeight="1" x14ac:dyDescent="0.15">
      <c r="B29" s="330"/>
      <c r="L29" s="329"/>
    </row>
    <row r="30" spans="2:12" ht="20.100000000000001" customHeight="1" x14ac:dyDescent="0.15">
      <c r="B30" s="330"/>
      <c r="L30" s="329"/>
    </row>
    <row r="31" spans="2:12" ht="20.100000000000001" customHeight="1" x14ac:dyDescent="0.15">
      <c r="B31" s="330"/>
      <c r="L31" s="329"/>
    </row>
    <row r="32" spans="2:12" ht="20.100000000000001" customHeight="1" x14ac:dyDescent="0.15">
      <c r="B32" s="330"/>
      <c r="L32" s="329"/>
    </row>
    <row r="33" spans="2:12" ht="20.100000000000001" customHeight="1" x14ac:dyDescent="0.15">
      <c r="B33" s="330"/>
      <c r="L33" s="329"/>
    </row>
    <row r="34" spans="2:12" ht="20.100000000000001" customHeight="1" x14ac:dyDescent="0.15">
      <c r="B34" s="330"/>
      <c r="L34" s="329"/>
    </row>
    <row r="35" spans="2:12" ht="20.100000000000001" customHeight="1" x14ac:dyDescent="0.15">
      <c r="B35" s="330"/>
      <c r="L35" s="329"/>
    </row>
    <row r="36" spans="2:12" ht="20.100000000000001" customHeight="1" x14ac:dyDescent="0.15">
      <c r="B36" s="330"/>
      <c r="L36" s="329"/>
    </row>
    <row r="37" spans="2:12" ht="20.100000000000001" customHeight="1" x14ac:dyDescent="0.15">
      <c r="B37" s="330"/>
      <c r="L37" s="329"/>
    </row>
    <row r="38" spans="2:12" ht="20.100000000000001" customHeight="1" x14ac:dyDescent="0.15">
      <c r="B38" s="330"/>
      <c r="L38" s="329"/>
    </row>
    <row r="39" spans="2:12" ht="20.100000000000001" customHeight="1" x14ac:dyDescent="0.15">
      <c r="B39" s="330"/>
      <c r="L39" s="329"/>
    </row>
    <row r="40" spans="2:12" ht="20.100000000000001" customHeight="1" x14ac:dyDescent="0.15">
      <c r="B40" s="328"/>
      <c r="C40" s="327"/>
      <c r="D40" s="327"/>
      <c r="E40" s="327"/>
      <c r="F40" s="327"/>
      <c r="G40" s="327"/>
      <c r="H40" s="327"/>
      <c r="I40" s="327"/>
      <c r="J40" s="327"/>
      <c r="K40" s="327"/>
      <c r="L40" s="326"/>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7"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FED1-8C04-4EC1-A13B-CD6C98E43D30}">
  <dimension ref="A1:B28"/>
  <sheetViews>
    <sheetView showGridLines="0" view="pageBreakPreview" zoomScaleNormal="100" zoomScaleSheetLayoutView="100" workbookViewId="0">
      <selection activeCell="A2" sqref="A2:XFD2"/>
    </sheetView>
  </sheetViews>
  <sheetFormatPr defaultColWidth="9" defaultRowHeight="13.5" x14ac:dyDescent="0.15"/>
  <cols>
    <col min="1" max="1" width="42.375" style="353" customWidth="1"/>
    <col min="2" max="2" width="49.75" style="353" customWidth="1"/>
    <col min="3" max="16384" width="9" style="353"/>
  </cols>
  <sheetData>
    <row r="1" spans="1:2" ht="21" customHeight="1" x14ac:dyDescent="0.15">
      <c r="A1" s="1660" t="s">
        <v>645</v>
      </c>
      <c r="B1" s="1660"/>
    </row>
    <row r="2" spans="1:2" ht="21" customHeight="1" x14ac:dyDescent="0.15">
      <c r="A2" s="930" t="s">
        <v>600</v>
      </c>
      <c r="B2" s="875" t="s">
        <v>599</v>
      </c>
    </row>
    <row r="3" spans="1:2" ht="23.25" customHeight="1" x14ac:dyDescent="0.15">
      <c r="A3" s="1661" t="s">
        <v>646</v>
      </c>
      <c r="B3" s="1661"/>
    </row>
    <row r="4" spans="1:2" ht="15" customHeight="1" x14ac:dyDescent="0.15">
      <c r="A4" s="1662"/>
      <c r="B4" s="1662"/>
    </row>
    <row r="5" spans="1:2" ht="83.25" customHeight="1" x14ac:dyDescent="0.15">
      <c r="A5" s="1663" t="s">
        <v>647</v>
      </c>
      <c r="B5" s="1663"/>
    </row>
    <row r="6" spans="1:2" ht="24.75" customHeight="1" x14ac:dyDescent="0.15">
      <c r="A6" s="1659" t="s">
        <v>648</v>
      </c>
      <c r="B6" s="1659"/>
    </row>
    <row r="7" spans="1:2" ht="21" customHeight="1" x14ac:dyDescent="0.15">
      <c r="A7" s="1657" t="s">
        <v>649</v>
      </c>
      <c r="B7" s="1657"/>
    </row>
    <row r="8" spans="1:2" ht="39.75" customHeight="1" x14ac:dyDescent="0.15">
      <c r="A8" s="1658" t="s">
        <v>650</v>
      </c>
      <c r="B8" s="1658"/>
    </row>
    <row r="9" spans="1:2" ht="39.75" customHeight="1" x14ac:dyDescent="0.15">
      <c r="A9" s="1658" t="s">
        <v>651</v>
      </c>
      <c r="B9" s="1658"/>
    </row>
    <row r="10" spans="1:2" ht="10.5" customHeight="1" x14ac:dyDescent="0.15">
      <c r="A10" s="1659"/>
      <c r="B10" s="1659"/>
    </row>
    <row r="11" spans="1:2" ht="22.5" customHeight="1" x14ac:dyDescent="0.15">
      <c r="A11" s="1657" t="s">
        <v>652</v>
      </c>
      <c r="B11" s="1657"/>
    </row>
    <row r="12" spans="1:2" ht="55.5" customHeight="1" x14ac:dyDescent="0.15">
      <c r="A12" s="1658" t="s">
        <v>653</v>
      </c>
      <c r="B12" s="1658"/>
    </row>
    <row r="13" spans="1:2" ht="72.75" customHeight="1" x14ac:dyDescent="0.15">
      <c r="A13" s="1664" t="s">
        <v>654</v>
      </c>
      <c r="B13" s="1664"/>
    </row>
    <row r="14" spans="1:2" ht="72.75" customHeight="1" x14ac:dyDescent="0.15">
      <c r="A14" s="1664" t="s">
        <v>655</v>
      </c>
      <c r="B14" s="1664"/>
    </row>
    <row r="15" spans="1:2" ht="9.75" customHeight="1" x14ac:dyDescent="0.15">
      <c r="A15" s="1659"/>
      <c r="B15" s="1659"/>
    </row>
    <row r="16" spans="1:2" ht="15" customHeight="1" x14ac:dyDescent="0.15">
      <c r="A16" s="1657" t="s">
        <v>656</v>
      </c>
      <c r="B16" s="1657"/>
    </row>
    <row r="17" spans="1:2" ht="40.5" customHeight="1" x14ac:dyDescent="0.15">
      <c r="A17" s="1664" t="s">
        <v>657</v>
      </c>
      <c r="B17" s="1664"/>
    </row>
    <row r="18" spans="1:2" ht="12.75" customHeight="1" x14ac:dyDescent="0.15">
      <c r="A18" s="1659"/>
      <c r="B18" s="1659"/>
    </row>
    <row r="19" spans="1:2" ht="40.5" customHeight="1" x14ac:dyDescent="0.15">
      <c r="A19" s="1664" t="s">
        <v>658</v>
      </c>
      <c r="B19" s="1664"/>
    </row>
    <row r="20" spans="1:2" ht="12" customHeight="1" x14ac:dyDescent="0.15">
      <c r="A20" s="1659"/>
      <c r="B20" s="1659"/>
    </row>
    <row r="21" spans="1:2" ht="27" customHeight="1" x14ac:dyDescent="0.15">
      <c r="A21" s="852" t="s">
        <v>659</v>
      </c>
    </row>
    <row r="22" spans="1:2" ht="22.5" customHeight="1" x14ac:dyDescent="0.15">
      <c r="B22" s="851" t="str">
        <f>'はじめに（PC）'!D4&amp;""</f>
        <v>あいうえお活動組織</v>
      </c>
    </row>
    <row r="23" spans="1:2" ht="22.5" customHeight="1" x14ac:dyDescent="0.15">
      <c r="B23" s="851" t="str">
        <f>"住　所　　"&amp;'はじめに（PC）'!D6&amp;""</f>
        <v>住　所　　○○県△△市○町○-○-○</v>
      </c>
    </row>
    <row r="24" spans="1:2" ht="22.5" customHeight="1" x14ac:dyDescent="0.15">
      <c r="B24" s="851" t="str">
        <f>"代　表　　"&amp;'はじめに（PC）'!D5&amp;""</f>
        <v>代　表　　多面　太郎</v>
      </c>
    </row>
    <row r="25" spans="1:2" ht="13.5" customHeight="1" x14ac:dyDescent="0.15">
      <c r="B25" s="356"/>
    </row>
    <row r="26" spans="1:2" ht="22.5" customHeight="1" x14ac:dyDescent="0.15">
      <c r="B26" s="355" t="s">
        <v>660</v>
      </c>
    </row>
    <row r="27" spans="1:2" ht="22.5" customHeight="1" x14ac:dyDescent="0.15">
      <c r="B27" s="354" t="s">
        <v>661</v>
      </c>
    </row>
    <row r="28" spans="1:2" ht="22.5" customHeight="1" x14ac:dyDescent="0.15">
      <c r="B28" s="354" t="s">
        <v>662</v>
      </c>
    </row>
  </sheetData>
  <mergeCells count="19">
    <mergeCell ref="A11:B11"/>
    <mergeCell ref="A12:B12"/>
    <mergeCell ref="A20:B20"/>
    <mergeCell ref="A14:B14"/>
    <mergeCell ref="A15:B15"/>
    <mergeCell ref="A16:B16"/>
    <mergeCell ref="A17:B17"/>
    <mergeCell ref="A18:B18"/>
    <mergeCell ref="A19:B19"/>
    <mergeCell ref="A13:B13"/>
    <mergeCell ref="A7:B7"/>
    <mergeCell ref="A8:B8"/>
    <mergeCell ref="A9:B9"/>
    <mergeCell ref="A10:B10"/>
    <mergeCell ref="A1:B1"/>
    <mergeCell ref="A3:B3"/>
    <mergeCell ref="A4:B4"/>
    <mergeCell ref="A5:B5"/>
    <mergeCell ref="A6:B6"/>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dimension ref="A1:X71"/>
  <sheetViews>
    <sheetView showGridLines="0" view="pageBreakPreview" topLeftCell="A14" zoomScaleNormal="96" zoomScaleSheetLayoutView="100" workbookViewId="0">
      <selection activeCell="P23" sqref="P23"/>
    </sheetView>
  </sheetViews>
  <sheetFormatPr defaultColWidth="9" defaultRowHeight="18.75" x14ac:dyDescent="0.15"/>
  <cols>
    <col min="1" max="1" width="2.75" style="357" customWidth="1"/>
    <col min="2" max="2" width="7.25" style="357" customWidth="1"/>
    <col min="3" max="3" width="7.75" style="357" customWidth="1"/>
    <col min="4" max="4" width="8" style="357" customWidth="1"/>
    <col min="5" max="5" width="6.25" style="357" customWidth="1"/>
    <col min="6" max="7" width="7" style="357" customWidth="1"/>
    <col min="8" max="13" width="4.875" style="357" customWidth="1"/>
    <col min="14" max="14" width="9.125" style="357" customWidth="1"/>
    <col min="15" max="15" width="12.375" style="357" customWidth="1"/>
    <col min="16" max="16" width="21" style="357" customWidth="1"/>
    <col min="17" max="17" width="26" style="357" customWidth="1"/>
    <col min="18" max="25" width="7.75" style="357" customWidth="1"/>
    <col min="26" max="16384" width="9" style="357"/>
  </cols>
  <sheetData>
    <row r="1" spans="1:24" ht="19.5" x14ac:dyDescent="0.15">
      <c r="A1" s="410" t="s">
        <v>663</v>
      </c>
      <c r="B1" s="409"/>
      <c r="Q1" s="878" t="s">
        <v>599</v>
      </c>
    </row>
    <row r="2" spans="1:24" ht="24" customHeight="1" x14ac:dyDescent="0.45">
      <c r="A2" s="876" t="s">
        <v>600</v>
      </c>
      <c r="C2" s="877"/>
      <c r="D2" s="877"/>
      <c r="E2" s="877"/>
      <c r="F2" s="877"/>
      <c r="G2" s="877"/>
      <c r="H2" s="877"/>
      <c r="I2" s="877"/>
      <c r="J2" s="877"/>
      <c r="K2" s="877"/>
      <c r="L2" s="877"/>
      <c r="M2" s="877"/>
      <c r="N2" s="877"/>
      <c r="Q2" s="408" t="s">
        <v>601</v>
      </c>
      <c r="R2" s="877"/>
      <c r="S2" s="877"/>
      <c r="T2" s="877"/>
      <c r="U2" s="877"/>
      <c r="V2" s="877"/>
      <c r="W2" s="877"/>
    </row>
    <row r="3" spans="1:24" ht="27" customHeight="1" x14ac:dyDescent="0.15">
      <c r="C3" s="405"/>
      <c r="D3" s="405"/>
      <c r="E3" s="405"/>
      <c r="F3" s="407"/>
      <c r="G3" s="854" t="s">
        <v>664</v>
      </c>
      <c r="H3" s="406" t="s">
        <v>665</v>
      </c>
      <c r="I3" s="405"/>
      <c r="J3" s="405"/>
      <c r="K3" s="405"/>
      <c r="L3" s="405"/>
      <c r="N3" s="405"/>
      <c r="O3" s="405"/>
      <c r="Q3" s="853" t="str">
        <f>'はじめに（PC）'!D4&amp;""</f>
        <v>あいうえお活動組織</v>
      </c>
    </row>
    <row r="4" spans="1:24" ht="27" customHeight="1" x14ac:dyDescent="0.15">
      <c r="B4" s="936" t="s">
        <v>666</v>
      </c>
      <c r="C4" s="404"/>
      <c r="D4" s="404"/>
      <c r="E4" s="404"/>
      <c r="F4" s="404"/>
      <c r="G4" s="404"/>
      <c r="H4" s="404"/>
      <c r="I4" s="404"/>
      <c r="J4" s="404"/>
      <c r="K4" s="404"/>
      <c r="L4" s="404"/>
      <c r="M4" s="404"/>
      <c r="N4" s="936"/>
      <c r="O4" s="404"/>
      <c r="P4" s="404"/>
      <c r="Q4" s="404"/>
    </row>
    <row r="5" spans="1:24" ht="50.25" customHeight="1" x14ac:dyDescent="0.15">
      <c r="B5" s="1665" t="s">
        <v>667</v>
      </c>
      <c r="C5" s="1666"/>
      <c r="D5" s="1666"/>
      <c r="E5" s="1666"/>
      <c r="F5" s="1666"/>
      <c r="G5" s="1666"/>
      <c r="H5" s="1666"/>
      <c r="I5" s="1666"/>
      <c r="J5" s="1666"/>
      <c r="K5" s="1666"/>
      <c r="L5" s="1666"/>
      <c r="M5" s="1666"/>
      <c r="N5" s="1666"/>
      <c r="O5" s="1666"/>
      <c r="P5" s="1666"/>
      <c r="Q5" s="1666"/>
    </row>
    <row r="6" spans="1:24" ht="19.5" customHeight="1" x14ac:dyDescent="0.15">
      <c r="B6" s="1667" t="s">
        <v>668</v>
      </c>
      <c r="C6" s="1667"/>
      <c r="D6" s="1667"/>
      <c r="E6" s="1668" t="s">
        <v>669</v>
      </c>
      <c r="F6" s="1668"/>
      <c r="G6" s="1668"/>
      <c r="H6" s="1669" t="s">
        <v>670</v>
      </c>
      <c r="I6" s="1670"/>
      <c r="J6" s="1670"/>
      <c r="K6" s="1670"/>
      <c r="L6" s="1670"/>
      <c r="M6" s="1670"/>
      <c r="N6" s="1668" t="s">
        <v>387</v>
      </c>
      <c r="O6" s="1668"/>
      <c r="P6" s="1668"/>
      <c r="Q6" s="1667" t="s">
        <v>671</v>
      </c>
      <c r="R6" s="1676"/>
      <c r="S6" s="1677"/>
      <c r="T6" s="1677"/>
      <c r="U6" s="1677"/>
      <c r="V6" s="1677"/>
      <c r="W6" s="1677"/>
      <c r="X6" s="1677"/>
    </row>
    <row r="7" spans="1:24" ht="18" customHeight="1" x14ac:dyDescent="0.15">
      <c r="B7" s="1667" t="s">
        <v>672</v>
      </c>
      <c r="C7" s="1668" t="s">
        <v>673</v>
      </c>
      <c r="D7" s="1668"/>
      <c r="E7" s="1668" t="s">
        <v>446</v>
      </c>
      <c r="F7" s="1667" t="s">
        <v>674</v>
      </c>
      <c r="G7" s="1667" t="s">
        <v>675</v>
      </c>
      <c r="H7" s="1671"/>
      <c r="I7" s="1672"/>
      <c r="J7" s="1672"/>
      <c r="K7" s="1672"/>
      <c r="L7" s="1672"/>
      <c r="M7" s="1672"/>
      <c r="N7" s="1668" t="s">
        <v>676</v>
      </c>
      <c r="O7" s="1667" t="s">
        <v>264</v>
      </c>
      <c r="P7" s="1668" t="s">
        <v>265</v>
      </c>
      <c r="Q7" s="1668"/>
      <c r="R7" s="1676"/>
      <c r="S7" s="1677"/>
      <c r="T7" s="1677"/>
      <c r="U7" s="1677"/>
      <c r="V7" s="1677"/>
      <c r="W7" s="1677"/>
      <c r="X7" s="1677"/>
    </row>
    <row r="8" spans="1:24" ht="21" customHeight="1" x14ac:dyDescent="0.15">
      <c r="B8" s="1667"/>
      <c r="C8" s="403" t="s">
        <v>677</v>
      </c>
      <c r="D8" s="403" t="s">
        <v>673</v>
      </c>
      <c r="E8" s="1668"/>
      <c r="F8" s="1667"/>
      <c r="G8" s="1668"/>
      <c r="H8" s="1673"/>
      <c r="I8" s="1674"/>
      <c r="J8" s="1674"/>
      <c r="K8" s="1674"/>
      <c r="L8" s="1674"/>
      <c r="M8" s="1674"/>
      <c r="N8" s="1668"/>
      <c r="O8" s="1667"/>
      <c r="P8" s="1668"/>
      <c r="Q8" s="1668"/>
      <c r="R8" s="1676"/>
      <c r="S8" s="1677"/>
      <c r="T8" s="1677"/>
      <c r="U8" s="1677"/>
      <c r="V8" s="1677"/>
      <c r="W8" s="1677"/>
      <c r="X8" s="1677"/>
    </row>
    <row r="9" spans="1:24" ht="30" x14ac:dyDescent="0.15">
      <c r="A9" s="372"/>
      <c r="B9" s="402">
        <v>43556</v>
      </c>
      <c r="C9" s="401">
        <v>0.375</v>
      </c>
      <c r="D9" s="400">
        <v>3.5</v>
      </c>
      <c r="E9" s="399">
        <v>5</v>
      </c>
      <c r="F9" s="399">
        <v>20</v>
      </c>
      <c r="G9" s="398">
        <f t="shared" ref="G9:G27" si="0">SUM(E9+F9)</f>
        <v>25</v>
      </c>
      <c r="H9" s="397">
        <v>2</v>
      </c>
      <c r="I9" s="397">
        <v>28</v>
      </c>
      <c r="J9" s="397"/>
      <c r="K9" s="397"/>
      <c r="L9" s="397"/>
      <c r="M9" s="397"/>
      <c r="N9" s="384" t="str">
        <f>IF(H9="","",(IFERROR(VLOOKUP($H9,【選択肢】!$K$3:$O$74,2,)," ")&amp;IF(I9="","",","&amp;IFERROR(VLOOKUP($I9,【選択肢】!$K$3:$O$74,2,)," ")&amp;IF(J9="","",","&amp;IFERROR(VLOOKUP($J9,【選択肢】!$K$3:$O$74,2,)," ")&amp;IF(K9="","",","&amp;IFERROR(VLOOKUP($K9,【選択肢】!$K$3:$O$74,2,)," ")&amp;IF(L9="","",","&amp;IFERROR(VLOOKUP($L9,【選択肢】!$K$3:$O$74,2,)," ")&amp;IF(M9="","",","&amp;IFERROR(VLOOKUP($M9,【選択肢】!$K$3:$O$74,2,)," "))))))))</f>
        <v>農地維持,共同</v>
      </c>
      <c r="O9" s="384" t="str">
        <f>IF(H9="","",(IFERROR(VLOOKUP($H9,【選択肢】!$K$3:$O$74,4,)," ")&amp;IF(I9="","",","&amp;IFERROR(VLOOKUP($I9,【選択肢】!$K$3:$O$74,4,)," ")&amp;IF(J9="","",","&amp;IFERROR(VLOOKUP($J9,【選択肢】!$K$3:$O$74,4,)," ")&amp;IF(K9="","",","&amp;IFERROR(VLOOKUP($K9,【選択肢】!$K$3:$O$74,4,)," ")&amp;IF(L9="","",","&amp;IFERROR(VLOOKUP($L9,【選択肢】!$K$3:$O$74,4,)," ")&amp;IF(M9="","",","&amp;IFERROR(VLOOKUP($M9,【選択肢】!$K$3:$O$74,4,)," "))))))))</f>
        <v>計画策定,計画策定</v>
      </c>
      <c r="P9" s="384" t="str">
        <f>IF(H9="","",(IFERROR(VLOOKUP($H9,【選択肢】!$K$3:$O$74,5,)," ")&amp;IF(I9="","",","&amp;IFERROR(VLOOKUP($I9,【選択肢】!$K$3:$O$74,5,)," ")&amp;IF(J9="","",","&amp;IFERROR(VLOOKUP($J9,【選択肢】!$K$3:$O$74,5,)," ")&amp;IF(K9="","",","&amp;IFERROR(VLOOKUP($K9,【選択肢】!$K$3:$O$74,5,)," ")&amp;IF(L9="","",","&amp;IFERROR(VLOOKUP($L9,【選択肢】!$K$3:$O$74,5,)," ")&amp;IF(M9="","",","&amp;IFERROR(VLOOKUP($M9,【選択肢】!$K$3:$O$74,5,)," "))))))))</f>
        <v>2 年度活動計画の策定,28 年度活動計画の策定</v>
      </c>
      <c r="Q9" s="396"/>
      <c r="R9" s="373"/>
      <c r="S9" s="372"/>
      <c r="T9" s="372"/>
      <c r="U9" s="372"/>
      <c r="V9" s="372"/>
      <c r="W9" s="372"/>
      <c r="X9" s="372"/>
    </row>
    <row r="10" spans="1:24" x14ac:dyDescent="0.15">
      <c r="B10" s="395">
        <v>43556</v>
      </c>
      <c r="C10" s="394">
        <v>0.54166666666666663</v>
      </c>
      <c r="D10" s="389">
        <v>2</v>
      </c>
      <c r="E10" s="388">
        <v>1</v>
      </c>
      <c r="F10" s="388">
        <v>0</v>
      </c>
      <c r="G10" s="386">
        <f t="shared" si="0"/>
        <v>1</v>
      </c>
      <c r="H10" s="393">
        <v>200</v>
      </c>
      <c r="I10" s="393"/>
      <c r="J10" s="393"/>
      <c r="K10" s="393"/>
      <c r="L10" s="393"/>
      <c r="M10" s="393"/>
      <c r="N10" s="384" t="str">
        <f>IF(H10="","",(IFERROR(VLOOKUP($H10,【選択肢】!$K$3:$O$74,2,)," ")&amp;IF(I10="","",","&amp;IFERROR(VLOOKUP($I10,【選択肢】!$K$3:$O$74,2,)," ")&amp;IF(J10="","",","&amp;IFERROR(VLOOKUP($J10,【選択肢】!$K$3:$O$74,2,)," ")&amp;IF(K10="","",","&amp;IFERROR(VLOOKUP($K10,【選択肢】!$K$3:$O$74,2,)," ")&amp;IF(L10="","",","&amp;IFERROR(VLOOKUP($L10,【選択肢】!$K$3:$O$74,2,)," ")&amp;IF(M10="","",","&amp;IFERROR(VLOOKUP($M10,【選択肢】!$K$3:$O$74,2,)," "))))))))</f>
        <v>-</v>
      </c>
      <c r="O10" s="384" t="str">
        <f>IF(H10="","",(IFERROR(VLOOKUP($H10,【選択肢】!$K$3:$O$74,4,)," ")&amp;IF(I10="","",","&amp;IFERROR(VLOOKUP($I10,【選択肢】!$K$3:$O$74,4,)," ")&amp;IF(J10="","",","&amp;IFERROR(VLOOKUP($J10,【選択肢】!$K$3:$O$74,4,)," ")&amp;IF(K10="","",","&amp;IFERROR(VLOOKUP($K10,【選択肢】!$K$3:$O$74,4,)," ")&amp;IF(L10="","",","&amp;IFERROR(VLOOKUP($L10,【選択肢】!$K$3:$O$74,4,)," ")&amp;IF(M10="","",","&amp;IFERROR(VLOOKUP($M10,【選択肢】!$K$3:$O$74,4,)," "))))))))</f>
        <v>事務処理</v>
      </c>
      <c r="P10" s="384" t="str">
        <f>IF(H10="","",(IFERROR(VLOOKUP($H10,【選択肢】!$K$3:$O$74,5,)," ")&amp;IF(I10="","",","&amp;IFERROR(VLOOKUP($I10,【選択肢】!$K$3:$O$74,5,)," ")&amp;IF(J10="","",","&amp;IFERROR(VLOOKUP($J10,【選択肢】!$K$3:$O$74,5,)," ")&amp;IF(K10="","",","&amp;IFERROR(VLOOKUP($K10,【選択肢】!$K$3:$O$74,5,)," ")&amp;IF(L10="","",","&amp;IFERROR(VLOOKUP($L10,【選択肢】!$K$3:$O$74,5,)," ")&amp;IF(M10="","",","&amp;IFERROR(VLOOKUP($M10,【選択肢】!$K$3:$O$74,5,)," "))))))))</f>
        <v>200 事務処理</v>
      </c>
      <c r="Q10" s="392" t="s">
        <v>678</v>
      </c>
      <c r="R10" s="373"/>
      <c r="S10" s="372"/>
      <c r="T10" s="372"/>
      <c r="U10" s="372"/>
      <c r="V10" s="372"/>
      <c r="W10" s="372"/>
      <c r="X10" s="372"/>
    </row>
    <row r="11" spans="1:24" ht="60" x14ac:dyDescent="0.15">
      <c r="B11" s="395">
        <v>43557</v>
      </c>
      <c r="C11" s="394">
        <v>0.375</v>
      </c>
      <c r="D11" s="389">
        <v>2</v>
      </c>
      <c r="E11" s="388">
        <v>2</v>
      </c>
      <c r="F11" s="388">
        <v>2</v>
      </c>
      <c r="G11" s="386">
        <f t="shared" si="0"/>
        <v>4</v>
      </c>
      <c r="H11" s="393">
        <v>1</v>
      </c>
      <c r="I11" s="393">
        <v>24</v>
      </c>
      <c r="J11" s="393">
        <v>25</v>
      </c>
      <c r="K11" s="393">
        <v>26</v>
      </c>
      <c r="L11" s="393">
        <v>27</v>
      </c>
      <c r="M11" s="393"/>
      <c r="N11" s="384" t="str">
        <f>IF(H11="","",(IFERROR(VLOOKUP($H11,【選択肢】!$K$3:$O$74,2,)," ")&amp;IF(I11="","",","&amp;IFERROR(VLOOKUP($I11,【選択肢】!$K$3:$O$74,2,)," ")&amp;IF(J11="","",","&amp;IFERROR(VLOOKUP($J11,【選択肢】!$K$3:$O$74,2,)," ")&amp;IF(K11="","",","&amp;IFERROR(VLOOKUP($K11,【選択肢】!$K$3:$O$74,2,)," ")&amp;IF(L11="","",","&amp;IFERROR(VLOOKUP($L11,【選択肢】!$K$3:$O$74,2,)," ")&amp;IF(M11="","",","&amp;IFERROR(VLOOKUP($M11,【選択肢】!$K$3:$O$74,2,)," "))))))))</f>
        <v>農地維持,共同,共同,共同,共同</v>
      </c>
      <c r="O11" s="384" t="str">
        <f>IF(H11="","",(IFERROR(VLOOKUP($H11,【選択肢】!$K$3:$O$74,4,)," ")&amp;IF(I11="","",","&amp;IFERROR(VLOOKUP($I11,【選択肢】!$K$3:$O$74,4,)," ")&amp;IF(J11="","",","&amp;IFERROR(VLOOKUP($J11,【選択肢】!$K$3:$O$74,4,)," ")&amp;IF(K11="","",","&amp;IFERROR(VLOOKUP($K11,【選択肢】!$K$3:$O$74,4,)," ")&amp;IF(L11="","",","&amp;IFERROR(VLOOKUP($L11,【選択肢】!$K$3:$O$74,4,)," ")&amp;IF(M11="","",","&amp;IFERROR(VLOOKUP($M11,【選択肢】!$K$3:$O$74,4,)," "))))))))</f>
        <v>点検,機能診断,機能診断,機能診断,機能診断</v>
      </c>
      <c r="P11" s="384" t="str">
        <f>IF(H11="","",(IFERROR(VLOOKUP($H11,【選択肢】!$K$3:$O$74,5,)," ")&amp;IF(I11="","",","&amp;IFERROR(VLOOKUP($I11,【選択肢】!$K$3:$O$74,5,)," ")&amp;IF(J11="","",","&amp;IFERROR(VLOOKUP($J11,【選択肢】!$K$3:$O$74,5,)," ")&amp;IF(K11="","",","&amp;IFERROR(VLOOKUP($K11,【選択肢】!$K$3:$O$74,5,)," ")&amp;IF(L11="","",","&amp;IFERROR(VLOOKUP($L11,【選択肢】!$K$3:$O$74,5,)," ")&amp;IF(M11="","",","&amp;IFERROR(VLOOKUP($M11,【選択肢】!$K$3:$O$74,5,)," "))))))))</f>
        <v>1 点検,24 農用地の機能診断,25 水路の機能診断,26 農道の機能診断,27 ため池の機能診断</v>
      </c>
      <c r="Q11" s="392" t="s">
        <v>679</v>
      </c>
      <c r="R11" s="373"/>
      <c r="S11" s="372"/>
      <c r="T11" s="372"/>
      <c r="U11" s="372"/>
      <c r="V11" s="372"/>
      <c r="W11" s="372"/>
      <c r="X11" s="372"/>
    </row>
    <row r="12" spans="1:24" ht="60" x14ac:dyDescent="0.15">
      <c r="B12" s="395">
        <v>43564</v>
      </c>
      <c r="C12" s="390">
        <v>0.54166666666666663</v>
      </c>
      <c r="D12" s="389">
        <v>2</v>
      </c>
      <c r="E12" s="388">
        <v>5</v>
      </c>
      <c r="F12" s="387">
        <v>3</v>
      </c>
      <c r="G12" s="386">
        <f t="shared" si="0"/>
        <v>8</v>
      </c>
      <c r="H12" s="385">
        <v>34</v>
      </c>
      <c r="I12" s="385">
        <v>36</v>
      </c>
      <c r="J12" s="385">
        <v>56</v>
      </c>
      <c r="K12" s="385"/>
      <c r="L12" s="385"/>
      <c r="M12" s="385"/>
      <c r="N12" s="384" t="str">
        <f>IF(H12="","",(IFERROR(VLOOKUP($H12,【選択肢】!$K$3:$O$74,2,)," ")&amp;IF(I12="","",","&amp;IFERROR(VLOOKUP($I12,【選択肢】!$K$3:$O$74,2,)," ")&amp;IF(J12="","",","&amp;IFERROR(VLOOKUP($J12,【選択肢】!$K$3:$O$74,2,)," ")&amp;IF(K12="","",","&amp;IFERROR(VLOOKUP($K12,【選択肢】!$K$3:$O$74,2,)," ")&amp;IF(L12="","",","&amp;IFERROR(VLOOKUP($L12,【選択肢】!$K$3:$O$74,2,)," ")&amp;IF(M12="","",","&amp;IFERROR(VLOOKUP($M12,【選択肢】!$K$3:$O$74,2,)," "))))))))</f>
        <v>共同,共同,共同</v>
      </c>
      <c r="O12" s="384" t="str">
        <f>IF(H12="","",(IFERROR(VLOOKUP($H12,【選択肢】!$K$3:$O$74,4,)," ")&amp;IF(I12="","",","&amp;IFERROR(VLOOKUP($I12,【選択肢】!$K$3:$O$74,4,)," ")&amp;IF(J12="","",","&amp;IFERROR(VLOOKUP($J12,【選択肢】!$K$3:$O$74,4,)," ")&amp;IF(K12="","",","&amp;IFERROR(VLOOKUP($K12,【選択肢】!$K$3:$O$74,4,)," ")&amp;IF(L12="","",","&amp;IFERROR(VLOOKUP($L12,【選択肢】!$K$3:$O$74,4,)," ")&amp;IF(M12="","",","&amp;IFERROR(VLOOKUP($M12,【選択肢】!$K$3:$O$74,4,)," "))))))))</f>
        <v>生態系保全,景観形成・生活環境保全,増進活動</v>
      </c>
      <c r="P12" s="384" t="str">
        <f>IF(H12="","",(IFERROR(VLOOKUP($H12,【選択肢】!$K$3:$O$74,5,)," ")&amp;IF(I12="","",","&amp;IFERROR(VLOOKUP($I12,【選択肢】!$K$3:$O$74,5,)," ")&amp;IF(J12="","",","&amp;IFERROR(VLOOKUP($J12,【選択肢】!$K$3:$O$74,5,)," ")&amp;IF(K12="","",","&amp;IFERROR(VLOOKUP($K12,【選択肢】!$K$3:$O$74,5,)," ")&amp;IF(L12="","",","&amp;IFERROR(VLOOKUP($L12,【選択肢】!$K$3:$O$74,5,)," ")&amp;IF(M12="","",","&amp;IFERROR(VLOOKUP($M12,【選択肢】!$K$3:$O$74,5,)," "))))))))</f>
        <v>34 生物多様性保全計画の策定,36 景観形成計画、生活環境保全計画の策定,56 農村環境保全活動の幅広い展開</v>
      </c>
      <c r="Q12" s="383" t="s">
        <v>680</v>
      </c>
      <c r="R12" s="373"/>
      <c r="S12" s="372"/>
      <c r="T12" s="372"/>
      <c r="U12" s="372"/>
      <c r="V12" s="372"/>
      <c r="W12" s="372"/>
      <c r="X12" s="372"/>
    </row>
    <row r="13" spans="1:24" ht="24" x14ac:dyDescent="0.15">
      <c r="B13" s="395">
        <v>43565</v>
      </c>
      <c r="C13" s="394">
        <v>0.5</v>
      </c>
      <c r="D13" s="389">
        <v>2</v>
      </c>
      <c r="E13" s="388">
        <v>5</v>
      </c>
      <c r="F13" s="388">
        <v>10</v>
      </c>
      <c r="G13" s="386">
        <f t="shared" si="0"/>
        <v>15</v>
      </c>
      <c r="H13" s="393">
        <v>17</v>
      </c>
      <c r="I13" s="393"/>
      <c r="J13" s="393"/>
      <c r="K13" s="393"/>
      <c r="L13" s="393"/>
      <c r="M13" s="393"/>
      <c r="N13" s="384" t="str">
        <f>IF(H13="","",(IFERROR(VLOOKUP($H13,【選択肢】!$K$3:$O$74,2,)," ")&amp;IF(I13="","",","&amp;IFERROR(VLOOKUP($I13,【選択肢】!$K$3:$O$74,2,)," ")&amp;IF(J13="","",","&amp;IFERROR(VLOOKUP($J13,【選択肢】!$K$3:$O$74,2,)," ")&amp;IF(K13="","",","&amp;IFERROR(VLOOKUP($K13,【選択肢】!$K$3:$O$74,2,)," ")&amp;IF(L13="","",","&amp;IFERROR(VLOOKUP($L13,【選択肢】!$K$3:$O$74,2,)," ")&amp;IF(M13="","",","&amp;IFERROR(VLOOKUP($M13,【選択肢】!$K$3:$O$74,2,)," "))))))))</f>
        <v>農地維持</v>
      </c>
      <c r="O13" s="384" t="str">
        <f>IF(H13="","",(IFERROR(VLOOKUP($H13,【選択肢】!$K$3:$O$74,4,)," ")&amp;IF(I13="","",","&amp;IFERROR(VLOOKUP($I13,【選択肢】!$K$3:$O$74,4,)," ")&amp;IF(J13="","",","&amp;IFERROR(VLOOKUP($J13,【選択肢】!$K$3:$O$74,4,)," ")&amp;IF(K13="","",","&amp;IFERROR(VLOOKUP($K13,【選択肢】!$K$3:$O$74,4,)," ")&amp;IF(L13="","",","&amp;IFERROR(VLOOKUP($L13,【選択肢】!$K$3:$O$74,4,)," ")&amp;IF(M13="","",","&amp;IFERROR(VLOOKUP($M13,【選択肢】!$K$3:$O$74,4,)," "))))))))</f>
        <v>推進活動</v>
      </c>
      <c r="P13" s="384" t="str">
        <f>IF(H13="","",(IFERROR(VLOOKUP($H13,【選択肢】!$K$3:$O$74,5,)," ")&amp;IF(I13="","",","&amp;IFERROR(VLOOKUP($I13,【選択肢】!$K$3:$O$74,5,)," ")&amp;IF(J13="","",","&amp;IFERROR(VLOOKUP($J13,【選択肢】!$K$3:$O$74,5,)," ")&amp;IF(K13="","",","&amp;IFERROR(VLOOKUP($K13,【選択肢】!$K$3:$O$74,5,)," ")&amp;IF(L13="","",","&amp;IFERROR(VLOOKUP($L13,【選択肢】!$K$3:$O$74,5,)," ")&amp;IF(M13="","",","&amp;IFERROR(VLOOKUP($M13,【選択肢】!$K$3:$O$74,5,)," "))))))))</f>
        <v>17 農業者の検討会の開催</v>
      </c>
      <c r="Q13" s="392" t="s">
        <v>681</v>
      </c>
      <c r="R13" s="373"/>
      <c r="S13" s="372"/>
      <c r="T13" s="372"/>
      <c r="U13" s="372"/>
      <c r="V13" s="372"/>
      <c r="W13" s="372"/>
      <c r="X13" s="372"/>
    </row>
    <row r="14" spans="1:24" x14ac:dyDescent="0.15">
      <c r="B14" s="395">
        <v>43570</v>
      </c>
      <c r="C14" s="394">
        <v>0.375</v>
      </c>
      <c r="D14" s="389">
        <v>3</v>
      </c>
      <c r="E14" s="388">
        <v>50</v>
      </c>
      <c r="F14" s="388">
        <v>30</v>
      </c>
      <c r="G14" s="386">
        <f t="shared" si="0"/>
        <v>80</v>
      </c>
      <c r="H14" s="393">
        <v>300</v>
      </c>
      <c r="I14" s="393"/>
      <c r="J14" s="393"/>
      <c r="K14" s="393"/>
      <c r="L14" s="393"/>
      <c r="M14" s="393"/>
      <c r="N14" s="384" t="str">
        <f>IF(H14="","",(IFERROR(VLOOKUP($H14,【選択肢】!$K$3:$O$74,2,)," ")&amp;IF(I14="","",","&amp;IFERROR(VLOOKUP($I14,【選択肢】!$K$3:$O$74,2,)," ")&amp;IF(J14="","",","&amp;IFERROR(VLOOKUP($J14,【選択肢】!$K$3:$O$74,2,)," ")&amp;IF(K14="","",","&amp;IFERROR(VLOOKUP($K14,【選択肢】!$K$3:$O$74,2,)," ")&amp;IF(L14="","",","&amp;IFERROR(VLOOKUP($L14,【選択肢】!$K$3:$O$74,2,)," ")&amp;IF(M14="","",","&amp;IFERROR(VLOOKUP($M14,【選択肢】!$K$3:$O$74,2,)," "))))))))</f>
        <v>-</v>
      </c>
      <c r="O14" s="384" t="str">
        <f>IF(H14="","",(IFERROR(VLOOKUP($H14,【選択肢】!$K$3:$O$74,4,)," ")&amp;IF(I14="","",","&amp;IFERROR(VLOOKUP($I14,【選択肢】!$K$3:$O$74,4,)," ")&amp;IF(J14="","",","&amp;IFERROR(VLOOKUP($J14,【選択肢】!$K$3:$O$74,4,)," ")&amp;IF(K14="","",","&amp;IFERROR(VLOOKUP($K14,【選択肢】!$K$3:$O$74,4,)," ")&amp;IF(L14="","",","&amp;IFERROR(VLOOKUP($L14,【選択肢】!$K$3:$O$74,4,)," ")&amp;IF(M14="","",","&amp;IFERROR(VLOOKUP($M14,【選択肢】!$K$3:$O$74,4,)," "))))))))</f>
        <v>会議</v>
      </c>
      <c r="P14" s="384" t="str">
        <f>IF(H14="","",(IFERROR(VLOOKUP($H14,【選択肢】!$K$3:$O$74,5,)," ")&amp;IF(I14="","",","&amp;IFERROR(VLOOKUP($I14,【選択肢】!$K$3:$O$74,5,)," ")&amp;IF(J14="","",","&amp;IFERROR(VLOOKUP($J14,【選択肢】!$K$3:$O$74,5,)," ")&amp;IF(K14="","",","&amp;IFERROR(VLOOKUP($K14,【選択肢】!$K$3:$O$74,5,)," ")&amp;IF(L14="","",","&amp;IFERROR(VLOOKUP($L14,【選択肢】!$K$3:$O$74,5,)," ")&amp;IF(M14="","",","&amp;IFERROR(VLOOKUP($M14,【選択肢】!$K$3:$O$74,5,)," "))))))))</f>
        <v>300 会議</v>
      </c>
      <c r="Q14" s="392" t="s">
        <v>682</v>
      </c>
      <c r="R14" s="373"/>
      <c r="S14" s="372"/>
      <c r="T14" s="372"/>
      <c r="U14" s="372"/>
      <c r="V14" s="372"/>
      <c r="W14" s="372"/>
      <c r="X14" s="372"/>
    </row>
    <row r="15" spans="1:24" ht="60" x14ac:dyDescent="0.15">
      <c r="B15" s="395">
        <v>43618</v>
      </c>
      <c r="C15" s="394">
        <v>0.41666666666666669</v>
      </c>
      <c r="D15" s="389">
        <v>4</v>
      </c>
      <c r="E15" s="388">
        <v>2</v>
      </c>
      <c r="F15" s="388">
        <v>0</v>
      </c>
      <c r="G15" s="386">
        <f t="shared" si="0"/>
        <v>2</v>
      </c>
      <c r="H15" s="393">
        <v>3</v>
      </c>
      <c r="I15" s="393">
        <v>29</v>
      </c>
      <c r="J15" s="393"/>
      <c r="K15" s="393"/>
      <c r="L15" s="393"/>
      <c r="M15" s="393"/>
      <c r="N15" s="384" t="str">
        <f>IF(H15="","",(IFERROR(VLOOKUP($H15,【選択肢】!$K$3:$O$74,2,)," ")&amp;IF(I15="","",","&amp;IFERROR(VLOOKUP($I15,【選択肢】!$K$3:$O$74,2,)," ")&amp;IF(J15="","",","&amp;IFERROR(VLOOKUP($J15,【選択肢】!$K$3:$O$74,2,)," ")&amp;IF(K15="","",","&amp;IFERROR(VLOOKUP($K15,【選択肢】!$K$3:$O$74,2,)," ")&amp;IF(L15="","",","&amp;IFERROR(VLOOKUP($L15,【選択肢】!$K$3:$O$74,2,)," ")&amp;IF(M15="","",","&amp;IFERROR(VLOOKUP($M15,【選択肢】!$K$3:$O$74,2,)," "))))))))</f>
        <v>農地維持,共同</v>
      </c>
      <c r="O15" s="384" t="str">
        <f>IF(H15="","",(IFERROR(VLOOKUP($H15,【選択肢】!$K$3:$O$74,4,)," ")&amp;IF(I15="","",","&amp;IFERROR(VLOOKUP($I15,【選択肢】!$K$3:$O$74,4,)," ")&amp;IF(J15="","",","&amp;IFERROR(VLOOKUP($J15,【選択肢】!$K$3:$O$74,4,)," ")&amp;IF(K15="","",","&amp;IFERROR(VLOOKUP($K15,【選択肢】!$K$3:$O$74,4,)," ")&amp;IF(L15="","",","&amp;IFERROR(VLOOKUP($L15,【選択肢】!$K$3:$O$74,4,)," ")&amp;IF(M15="","",","&amp;IFERROR(VLOOKUP($M15,【選択肢】!$K$3:$O$74,4,)," "))))))))</f>
        <v>研修,研修</v>
      </c>
      <c r="P15" s="384" t="str">
        <f>IF(H15="","",(IFERROR(VLOOKUP($H15,【選択肢】!$K$3:$O$74,5,)," ")&amp;IF(I15="","",","&amp;IFERROR(VLOOKUP($I15,【選択肢】!$K$3:$O$74,5,)," ")&amp;IF(J15="","",","&amp;IFERROR(VLOOKUP($J15,【選択肢】!$K$3:$O$74,5,)," ")&amp;IF(K15="","",","&amp;IFERROR(VLOOKUP($K15,【選択肢】!$K$3:$O$74,5,)," ")&amp;IF(L15="","",","&amp;IFERROR(VLOOKUP($L15,【選択肢】!$K$3:$O$74,5,)," ")&amp;IF(M15="","",","&amp;IFERROR(VLOOKUP($M15,【選択肢】!$K$3:$O$74,5,)," "))))))))</f>
        <v>3 事務・組織運営等に関する研修、機械の安全使用に関する研修,29 機能診断・補修技術等に関する研修</v>
      </c>
      <c r="Q15" s="392" t="s">
        <v>683</v>
      </c>
      <c r="R15" s="373"/>
      <c r="S15" s="372"/>
      <c r="T15" s="372"/>
      <c r="U15" s="372"/>
      <c r="V15" s="372"/>
      <c r="W15" s="372"/>
      <c r="X15" s="372"/>
    </row>
    <row r="16" spans="1:24" ht="60" x14ac:dyDescent="0.15">
      <c r="B16" s="395" t="s">
        <v>684</v>
      </c>
      <c r="C16" s="394">
        <v>0.54166666666666663</v>
      </c>
      <c r="D16" s="389">
        <v>4</v>
      </c>
      <c r="E16" s="388">
        <v>40</v>
      </c>
      <c r="F16" s="388">
        <v>10</v>
      </c>
      <c r="G16" s="386">
        <f t="shared" si="0"/>
        <v>50</v>
      </c>
      <c r="H16" s="393">
        <v>5</v>
      </c>
      <c r="I16" s="393">
        <v>7</v>
      </c>
      <c r="J16" s="393">
        <v>8</v>
      </c>
      <c r="K16" s="393">
        <v>10</v>
      </c>
      <c r="L16" s="393">
        <v>31</v>
      </c>
      <c r="M16" s="393"/>
      <c r="N16" s="384" t="str">
        <f>IF(H16="","",(IFERROR(VLOOKUP($H16,【選択肢】!$K$3:$O$74,2,)," ")&amp;IF(I16="","",","&amp;IFERROR(VLOOKUP($I16,【選択肢】!$K$3:$O$74,2,)," ")&amp;IF(J16="","",","&amp;IFERROR(VLOOKUP($J16,【選択肢】!$K$3:$O$74,2,)," ")&amp;IF(K16="","",","&amp;IFERROR(VLOOKUP($K16,【選択肢】!$K$3:$O$74,2,)," ")&amp;IF(L16="","",","&amp;IFERROR(VLOOKUP($L16,【選択肢】!$K$3:$O$74,2,)," ")&amp;IF(M16="","",","&amp;IFERROR(VLOOKUP($M16,【選択肢】!$K$3:$O$74,2,)," "))))))))</f>
        <v>農地維持,農地維持,農地維持,農地維持,共同</v>
      </c>
      <c r="O16" s="384" t="str">
        <f>IF(H16="","",(IFERROR(VLOOKUP($H16,【選択肢】!$K$3:$O$74,4,)," ")&amp;IF(I16="","",","&amp;IFERROR(VLOOKUP($I16,【選択肢】!$K$3:$O$74,4,)," ")&amp;IF(J16="","",","&amp;IFERROR(VLOOKUP($J16,【選択肢】!$K$3:$O$74,4,)," ")&amp;IF(K16="","",","&amp;IFERROR(VLOOKUP($K16,【選択肢】!$K$3:$O$74,4,)," ")&amp;IF(L16="","",","&amp;IFERROR(VLOOKUP($L16,【選択肢】!$K$3:$O$74,4,)," ")&amp;IF(M16="","",","&amp;IFERROR(VLOOKUP($M16,【選択肢】!$K$3:$O$74,4,)," "))))))))</f>
        <v>農用地,水路,水路,農道,水路</v>
      </c>
      <c r="P16" s="384" t="str">
        <f>IF(H16="","",(IFERROR(VLOOKUP($H16,【選択肢】!$K$3:$O$74,5,)," ")&amp;IF(I16="","",","&amp;IFERROR(VLOOKUP($I16,【選択肢】!$K$3:$O$74,5,)," ")&amp;IF(J16="","",","&amp;IFERROR(VLOOKUP($J16,【選択肢】!$K$3:$O$74,5,)," ")&amp;IF(K16="","",","&amp;IFERROR(VLOOKUP($K16,【選択肢】!$K$3:$O$74,5,)," ")&amp;IF(L16="","",","&amp;IFERROR(VLOOKUP($L16,【選択肢】!$K$3:$O$74,5,)," ")&amp;IF(M16="","",","&amp;IFERROR(VLOOKUP($M16,【選択肢】!$K$3:$O$74,5,)," "))))))))</f>
        <v>5 畦畔・法面・防風林の草刈り,7 水路の草刈り,8 水路の泥上げ,10 農道の草刈り,31 水路の軽微な補修等</v>
      </c>
      <c r="Q16" s="392" t="s">
        <v>685</v>
      </c>
      <c r="R16" s="373"/>
      <c r="S16" s="372"/>
      <c r="T16" s="372"/>
      <c r="U16" s="372"/>
      <c r="V16" s="372"/>
      <c r="W16" s="372"/>
      <c r="X16" s="372"/>
    </row>
    <row r="17" spans="2:24" ht="30" x14ac:dyDescent="0.15">
      <c r="B17" s="395">
        <v>43676</v>
      </c>
      <c r="C17" s="394">
        <v>0.625</v>
      </c>
      <c r="D17" s="389">
        <v>2</v>
      </c>
      <c r="E17" s="388">
        <v>4</v>
      </c>
      <c r="F17" s="388">
        <v>2</v>
      </c>
      <c r="G17" s="386">
        <f t="shared" si="0"/>
        <v>6</v>
      </c>
      <c r="H17" s="393">
        <v>35</v>
      </c>
      <c r="I17" s="393"/>
      <c r="J17" s="393"/>
      <c r="K17" s="393"/>
      <c r="L17" s="393"/>
      <c r="M17" s="393"/>
      <c r="N17" s="384" t="str">
        <f>IF(H17="","",(IFERROR(VLOOKUP($H17,【選択肢】!$K$3:$O$74,2,)," ")&amp;IF(I17="","",","&amp;IFERROR(VLOOKUP($I17,【選択肢】!$K$3:$O$74,2,)," ")&amp;IF(J17="","",","&amp;IFERROR(VLOOKUP($J17,【選択肢】!$K$3:$O$74,2,)," ")&amp;IF(K17="","",","&amp;IFERROR(VLOOKUP($K17,【選択肢】!$K$3:$O$74,2,)," ")&amp;IF(L17="","",","&amp;IFERROR(VLOOKUP($L17,【選択肢】!$K$3:$O$74,2,)," ")&amp;IF(M17="","",","&amp;IFERROR(VLOOKUP($M17,【選択肢】!$K$3:$O$74,2,)," "))))))))</f>
        <v>共同</v>
      </c>
      <c r="O17" s="384" t="str">
        <f>IF(H17="","",(IFERROR(VLOOKUP($H17,【選択肢】!$K$3:$O$74,4,)," ")&amp;IF(I17="","",","&amp;IFERROR(VLOOKUP($I17,【選択肢】!$K$3:$O$74,4,)," ")&amp;IF(J17="","",","&amp;IFERROR(VLOOKUP($J17,【選択肢】!$K$3:$O$74,4,)," ")&amp;IF(K17="","",","&amp;IFERROR(VLOOKUP($K17,【選択肢】!$K$3:$O$74,4,)," ")&amp;IF(L17="","",","&amp;IFERROR(VLOOKUP($L17,【選択肢】!$K$3:$O$74,4,)," ")&amp;IF(M17="","",","&amp;IFERROR(VLOOKUP($M17,【選択肢】!$K$3:$O$74,4,)," "))))))))</f>
        <v>水質保全</v>
      </c>
      <c r="P17" s="384" t="str">
        <f>IF(H17="","",(IFERROR(VLOOKUP($H17,【選択肢】!$K$3:$O$74,5,)," ")&amp;IF(I17="","",","&amp;IFERROR(VLOOKUP($I17,【選択肢】!$K$3:$O$74,5,)," ")&amp;IF(J17="","",","&amp;IFERROR(VLOOKUP($J17,【選択肢】!$K$3:$O$74,5,)," ")&amp;IF(K17="","",","&amp;IFERROR(VLOOKUP($K17,【選択肢】!$K$3:$O$74,5,)," ")&amp;IF(L17="","",","&amp;IFERROR(VLOOKUP($L17,【選択肢】!$K$3:$O$74,5,)," ")&amp;IF(M17="","",","&amp;IFERROR(VLOOKUP($M17,【選択肢】!$K$3:$O$74,5,)," "))))))))</f>
        <v>35 水質保全計画、農地保全計画の策定</v>
      </c>
      <c r="Q17" s="392" t="s">
        <v>352</v>
      </c>
      <c r="R17" s="373"/>
      <c r="S17" s="372"/>
      <c r="T17" s="372"/>
      <c r="U17" s="372"/>
      <c r="V17" s="372"/>
      <c r="W17" s="372"/>
      <c r="X17" s="372"/>
    </row>
    <row r="18" spans="2:24" x14ac:dyDescent="0.15">
      <c r="B18" s="395">
        <v>43679</v>
      </c>
      <c r="C18" s="394">
        <v>0.625</v>
      </c>
      <c r="D18" s="389">
        <v>2</v>
      </c>
      <c r="E18" s="388">
        <v>2</v>
      </c>
      <c r="F18" s="388">
        <v>2</v>
      </c>
      <c r="G18" s="386">
        <f t="shared" si="0"/>
        <v>4</v>
      </c>
      <c r="H18" s="393">
        <v>16</v>
      </c>
      <c r="I18" s="393"/>
      <c r="J18" s="393"/>
      <c r="K18" s="393"/>
      <c r="L18" s="393"/>
      <c r="M18" s="393"/>
      <c r="N18" s="384" t="str">
        <f>IF(H18="","",(IFERROR(VLOOKUP($H18,【選択肢】!$K$3:$O$74,2,)," ")&amp;IF(I18="","",","&amp;IFERROR(VLOOKUP($I18,【選択肢】!$K$3:$O$74,2,)," ")&amp;IF(J18="","",","&amp;IFERROR(VLOOKUP($J18,【選択肢】!$K$3:$O$74,2,)," ")&amp;IF(K18="","",","&amp;IFERROR(VLOOKUP($K18,【選択肢】!$K$3:$O$74,2,)," ")&amp;IF(L18="","",","&amp;IFERROR(VLOOKUP($L18,【選択肢】!$K$3:$O$74,2,)," ")&amp;IF(M18="","",","&amp;IFERROR(VLOOKUP($M18,【選択肢】!$K$3:$O$74,2,)," "))))))))</f>
        <v>農地維持</v>
      </c>
      <c r="O18" s="384" t="str">
        <f>IF(H18="","",(IFERROR(VLOOKUP($H18,【選択肢】!$K$3:$O$74,4,)," ")&amp;IF(I18="","",","&amp;IFERROR(VLOOKUP($I18,【選択肢】!$K$3:$O$74,4,)," ")&amp;IF(J18="","",","&amp;IFERROR(VLOOKUP($J18,【選択肢】!$K$3:$O$74,4,)," ")&amp;IF(K18="","",","&amp;IFERROR(VLOOKUP($K18,【選択肢】!$K$3:$O$74,4,)," ")&amp;IF(L18="","",","&amp;IFERROR(VLOOKUP($L18,【選択肢】!$K$3:$O$74,4,)," ")&amp;IF(M18="","",","&amp;IFERROR(VLOOKUP($M18,【選択肢】!$K$3:$O$74,4,)," "))))))))</f>
        <v>共通</v>
      </c>
      <c r="P18" s="384" t="str">
        <f>IF(H18="","",(IFERROR(VLOOKUP($H18,【選択肢】!$K$3:$O$74,5,)," ")&amp;IF(I18="","",","&amp;IFERROR(VLOOKUP($I18,【選択肢】!$K$3:$O$74,5,)," ")&amp;IF(J18="","",","&amp;IFERROR(VLOOKUP($J18,【選択肢】!$K$3:$O$74,5,)," ")&amp;IF(K18="","",","&amp;IFERROR(VLOOKUP($K18,【選択肢】!$K$3:$O$74,5,)," ")&amp;IF(L18="","",","&amp;IFERROR(VLOOKUP($L18,【選択肢】!$K$3:$O$74,5,)," ")&amp;IF(M18="","",","&amp;IFERROR(VLOOKUP($M18,【選択肢】!$K$3:$O$74,5,)," "))))))))</f>
        <v>16 異常気象時の対応</v>
      </c>
      <c r="Q18" s="392" t="s">
        <v>686</v>
      </c>
      <c r="R18" s="373"/>
      <c r="S18" s="372"/>
      <c r="T18" s="372"/>
      <c r="U18" s="372"/>
      <c r="V18" s="372"/>
      <c r="W18" s="372"/>
      <c r="X18" s="372"/>
    </row>
    <row r="19" spans="2:24" ht="30" x14ac:dyDescent="0.15">
      <c r="B19" s="395">
        <v>43723</v>
      </c>
      <c r="C19" s="394">
        <v>0.41666666666666669</v>
      </c>
      <c r="D19" s="389">
        <v>3</v>
      </c>
      <c r="E19" s="388">
        <v>8</v>
      </c>
      <c r="F19" s="388">
        <v>10</v>
      </c>
      <c r="G19" s="386">
        <f t="shared" si="0"/>
        <v>18</v>
      </c>
      <c r="H19" s="393">
        <v>43</v>
      </c>
      <c r="I19" s="393"/>
      <c r="J19" s="393"/>
      <c r="K19" s="393"/>
      <c r="L19" s="393"/>
      <c r="M19" s="393"/>
      <c r="N19" s="384" t="str">
        <f>IF(H19="","",(IFERROR(VLOOKUP($H19,【選択肢】!$K$3:$O$74,2,)," ")&amp;IF(I19="","",","&amp;IFERROR(VLOOKUP($I19,【選択肢】!$K$3:$O$74,2,)," ")&amp;IF(J19="","",","&amp;IFERROR(VLOOKUP($J19,【選択肢】!$K$3:$O$74,2,)," ")&amp;IF(K19="","",","&amp;IFERROR(VLOOKUP($K19,【選択肢】!$K$3:$O$74,2,)," ")&amp;IF(L19="","",","&amp;IFERROR(VLOOKUP($L19,【選択肢】!$K$3:$O$74,2,)," ")&amp;IF(M19="","",","&amp;IFERROR(VLOOKUP($M19,【選択肢】!$K$3:$O$74,2,)," "))))))))</f>
        <v>共同</v>
      </c>
      <c r="O19" s="384" t="str">
        <f>IF(H19="","",(IFERROR(VLOOKUP($H19,【選択肢】!$K$3:$O$74,4,)," ")&amp;IF(I19="","",","&amp;IFERROR(VLOOKUP($I19,【選択肢】!$K$3:$O$74,4,)," ")&amp;IF(J19="","",","&amp;IFERROR(VLOOKUP($J19,【選択肢】!$K$3:$O$74,4,)," ")&amp;IF(K19="","",","&amp;IFERROR(VLOOKUP($K19,【選択肢】!$K$3:$O$74,4,)," ")&amp;IF(L19="","",","&amp;IFERROR(VLOOKUP($L19,【選択肢】!$K$3:$O$74,4,)," ")&amp;IF(M19="","",","&amp;IFERROR(VLOOKUP($M19,【選択肢】!$K$3:$O$74,4,)," "))))))))</f>
        <v>水質保全</v>
      </c>
      <c r="P19" s="384" t="str">
        <f>IF(H19="","",(IFERROR(VLOOKUP($H19,【選択肢】!$K$3:$O$74,5,)," ")&amp;IF(I19="","",","&amp;IFERROR(VLOOKUP($I19,【選択肢】!$K$3:$O$74,5,)," ")&amp;IF(J19="","",","&amp;IFERROR(VLOOKUP($J19,【選択肢】!$K$3:$O$74,5,)," ")&amp;IF(K19="","",","&amp;IFERROR(VLOOKUP($K19,【選択肢】!$K$3:$O$74,5,)," ")&amp;IF(L19="","",","&amp;IFERROR(VLOOKUP($L19,【選択肢】!$K$3:$O$74,5,)," ")&amp;IF(M19="","",","&amp;IFERROR(VLOOKUP($M19,【選択肢】!$K$3:$O$74,5,)," "))))))))</f>
        <v>43 畑からの土砂流出対策（水質保全）</v>
      </c>
      <c r="Q19" s="392" t="s">
        <v>687</v>
      </c>
      <c r="R19" s="373"/>
      <c r="S19" s="372"/>
      <c r="T19" s="372"/>
      <c r="U19" s="372"/>
      <c r="V19" s="372"/>
      <c r="W19" s="372"/>
      <c r="X19" s="372"/>
    </row>
    <row r="20" spans="2:24" ht="60" x14ac:dyDescent="0.15">
      <c r="B20" s="395">
        <v>43748</v>
      </c>
      <c r="C20" s="394">
        <v>0.54166666666666663</v>
      </c>
      <c r="D20" s="389">
        <v>4</v>
      </c>
      <c r="E20" s="388">
        <v>30</v>
      </c>
      <c r="F20" s="388">
        <v>55</v>
      </c>
      <c r="G20" s="386">
        <f t="shared" si="0"/>
        <v>85</v>
      </c>
      <c r="H20" s="393">
        <v>46</v>
      </c>
      <c r="I20" s="393">
        <v>47</v>
      </c>
      <c r="J20" s="393"/>
      <c r="K20" s="393"/>
      <c r="L20" s="393"/>
      <c r="M20" s="393"/>
      <c r="N20" s="384" t="str">
        <f>IF(H20="","",(IFERROR(VLOOKUP($H20,【選択肢】!$K$3:$O$74,2,)," ")&amp;IF(I20="","",","&amp;IFERROR(VLOOKUP($I20,【選択肢】!$K$3:$O$74,2,)," ")&amp;IF(J20="","",","&amp;IFERROR(VLOOKUP($J20,【選択肢】!$K$3:$O$74,2,)," ")&amp;IF(K20="","",","&amp;IFERROR(VLOOKUP($K20,【選択肢】!$K$3:$O$74,2,)," ")&amp;IF(L20="","",","&amp;IFERROR(VLOOKUP($L20,【選択肢】!$K$3:$O$74,2,)," ")&amp;IF(M20="","",","&amp;IFERROR(VLOOKUP($M20,【選択肢】!$K$3:$O$74,2,)," "))))))))</f>
        <v>共同,共同</v>
      </c>
      <c r="O20" s="384" t="str">
        <f>IF(H20="","",(IFERROR(VLOOKUP($H20,【選択肢】!$K$3:$O$74,4,)," ")&amp;IF(I20="","",","&amp;IFERROR(VLOOKUP($I20,【選択肢】!$K$3:$O$74,4,)," ")&amp;IF(J20="","",","&amp;IFERROR(VLOOKUP($J20,【選択肢】!$K$3:$O$74,4,)," ")&amp;IF(K20="","",","&amp;IFERROR(VLOOKUP($K20,【選択肢】!$K$3:$O$74,4,)," ")&amp;IF(L20="","",","&amp;IFERROR(VLOOKUP($L20,【選択肢】!$K$3:$O$74,4,)," ")&amp;IF(M20="","",","&amp;IFERROR(VLOOKUP($M20,【選択肢】!$K$3:$O$74,4,)," "))))))))</f>
        <v>景観形成・生活環境保全,景観形成・生活環境保全</v>
      </c>
      <c r="P20" s="384" t="str">
        <f>IF(H20="","",(IFERROR(VLOOKUP($H20,【選択肢】!$K$3:$O$74,5,)," ")&amp;IF(I20="","",","&amp;IFERROR(VLOOKUP($I20,【選択肢】!$K$3:$O$74,5,)," ")&amp;IF(J20="","",","&amp;IFERROR(VLOOKUP($J20,【選択肢】!$K$3:$O$74,5,)," ")&amp;IF(K20="","",","&amp;IFERROR(VLOOKUP($K20,【選択肢】!$K$3:$O$74,5,)," ")&amp;IF(L20="","",","&amp;IFERROR(VLOOKUP($L20,【選択肢】!$K$3:$O$74,5,)," ")&amp;IF(M20="","",","&amp;IFERROR(VLOOKUP($M20,【選択肢】!$K$3:$O$74,5,)," "))))))))</f>
        <v>46 施設等の定期的な巡回点検・清掃（景観形成・生活環境保全）,47 その他（景観形成・生活環境保全）</v>
      </c>
      <c r="Q20" s="392" t="s">
        <v>688</v>
      </c>
      <c r="R20" s="373"/>
      <c r="S20" s="372"/>
      <c r="T20" s="372"/>
      <c r="U20" s="372"/>
      <c r="V20" s="372"/>
      <c r="W20" s="372"/>
      <c r="X20" s="372"/>
    </row>
    <row r="21" spans="2:24" ht="30" x14ac:dyDescent="0.15">
      <c r="B21" s="395">
        <v>43772</v>
      </c>
      <c r="C21" s="394">
        <v>0.5</v>
      </c>
      <c r="D21" s="389">
        <v>2</v>
      </c>
      <c r="E21" s="388">
        <v>4</v>
      </c>
      <c r="F21" s="388">
        <v>2</v>
      </c>
      <c r="G21" s="386">
        <f t="shared" si="0"/>
        <v>6</v>
      </c>
      <c r="H21" s="393">
        <v>10</v>
      </c>
      <c r="I21" s="393">
        <v>55</v>
      </c>
      <c r="J21" s="393"/>
      <c r="K21" s="393"/>
      <c r="L21" s="393"/>
      <c r="M21" s="393"/>
      <c r="N21" s="384" t="str">
        <f>IF(H21="","",(IFERROR(VLOOKUP($H21,【選択肢】!$K$3:$O$74,2,)," ")&amp;IF(I21="","",","&amp;IFERROR(VLOOKUP($I21,【選択肢】!$K$3:$O$74,2,)," ")&amp;IF(J21="","",","&amp;IFERROR(VLOOKUP($J21,【選択肢】!$K$3:$O$74,2,)," ")&amp;IF(K21="","",","&amp;IFERROR(VLOOKUP($K21,【選択肢】!$K$3:$O$74,2,)," ")&amp;IF(L21="","",","&amp;IFERROR(VLOOKUP($L21,【選択肢】!$K$3:$O$74,2,)," ")&amp;IF(M21="","",","&amp;IFERROR(VLOOKUP($M21,【選択肢】!$K$3:$O$74,2,)," "))))))))</f>
        <v>農地維持,共同</v>
      </c>
      <c r="O21" s="384" t="str">
        <f>IF(H21="","",(IFERROR(VLOOKUP($H21,【選択肢】!$K$3:$O$74,4,)," ")&amp;IF(I21="","",","&amp;IFERROR(VLOOKUP($I21,【選択肢】!$K$3:$O$74,4,)," ")&amp;IF(J21="","",","&amp;IFERROR(VLOOKUP($J21,【選択肢】!$K$3:$O$74,4,)," ")&amp;IF(K21="","",","&amp;IFERROR(VLOOKUP($K21,【選択肢】!$K$3:$O$74,4,)," ")&amp;IF(L21="","",","&amp;IFERROR(VLOOKUP($L21,【選択肢】!$K$3:$O$74,4,)," ")&amp;IF(M21="","",","&amp;IFERROR(VLOOKUP($M21,【選択肢】!$K$3:$O$74,4,)," "))))))))</f>
        <v>農道,増進活動</v>
      </c>
      <c r="P21" s="384" t="str">
        <f>IF(H21="","",(IFERROR(VLOOKUP($H21,【選択肢】!$K$3:$O$74,5,)," ")&amp;IF(I21="","",","&amp;IFERROR(VLOOKUP($I21,【選択肢】!$K$3:$O$74,5,)," ")&amp;IF(J21="","",","&amp;IFERROR(VLOOKUP($J21,【選択肢】!$K$3:$O$74,5,)," ")&amp;IF(K21="","",","&amp;IFERROR(VLOOKUP($K21,【選択肢】!$K$3:$O$74,5,)," ")&amp;IF(L21="","",","&amp;IFERROR(VLOOKUP($L21,【選択肢】!$K$3:$O$74,5,)," ")&amp;IF(M21="","",","&amp;IFERROR(VLOOKUP($M21,【選択肢】!$K$3:$O$74,5,)," "))))))))</f>
        <v>10 農道の草刈り,55 防災・減災力の強化</v>
      </c>
      <c r="Q21" s="392" t="s">
        <v>689</v>
      </c>
      <c r="R21" s="373"/>
      <c r="S21" s="372"/>
      <c r="T21" s="372"/>
      <c r="U21" s="372"/>
      <c r="V21" s="372"/>
      <c r="W21" s="372"/>
      <c r="X21" s="372"/>
    </row>
    <row r="22" spans="2:24" ht="45" x14ac:dyDescent="0.15">
      <c r="B22" s="395">
        <v>43774</v>
      </c>
      <c r="C22" s="394">
        <v>0.375</v>
      </c>
      <c r="D22" s="389">
        <v>5</v>
      </c>
      <c r="E22" s="388">
        <v>5</v>
      </c>
      <c r="F22" s="388">
        <v>2</v>
      </c>
      <c r="G22" s="386">
        <f t="shared" si="0"/>
        <v>7</v>
      </c>
      <c r="H22" s="393">
        <v>13</v>
      </c>
      <c r="I22" s="393">
        <v>14</v>
      </c>
      <c r="J22" s="393">
        <v>66</v>
      </c>
      <c r="K22" s="393"/>
      <c r="L22" s="393"/>
      <c r="M22" s="393"/>
      <c r="N22" s="384" t="str">
        <f>IF(H22="","",(IFERROR(VLOOKUP($H22,【選択肢】!$K$3:$O$74,2,)," ")&amp;IF(I22="","",","&amp;IFERROR(VLOOKUP($I22,【選択肢】!$K$3:$O$74,2,)," ")&amp;IF(J22="","",","&amp;IFERROR(VLOOKUP($J22,【選択肢】!$K$3:$O$74,2,)," ")&amp;IF(K22="","",","&amp;IFERROR(VLOOKUP($K22,【選択肢】!$K$3:$O$74,2,)," ")&amp;IF(L22="","",","&amp;IFERROR(VLOOKUP($L22,【選択肢】!$K$3:$O$74,2,)," ")&amp;IF(M22="","",","&amp;IFERROR(VLOOKUP($M22,【選択肢】!$K$3:$O$74,2,)," "))))))))</f>
        <v>農地維持,農地維持,長寿命化</v>
      </c>
      <c r="O22" s="384" t="str">
        <f>IF(H22="","",(IFERROR(VLOOKUP($H22,【選択肢】!$K$3:$O$74,4,)," ")&amp;IF(I22="","",","&amp;IFERROR(VLOOKUP($I22,【選択肢】!$K$3:$O$74,4,)," ")&amp;IF(J22="","",","&amp;IFERROR(VLOOKUP($J22,【選択肢】!$K$3:$O$74,4,)," ")&amp;IF(K22="","",","&amp;IFERROR(VLOOKUP($K22,【選択肢】!$K$3:$O$74,4,)," ")&amp;IF(L22="","",","&amp;IFERROR(VLOOKUP($L22,【選択肢】!$K$3:$O$74,4,)," ")&amp;IF(M22="","",","&amp;IFERROR(VLOOKUP($M22,【選択肢】!$K$3:$O$74,4,)," "))))))))</f>
        <v>ため池,ため池,ため池</v>
      </c>
      <c r="P22" s="384" t="str">
        <f>IF(H22="","",(IFERROR(VLOOKUP($H22,【選択肢】!$K$3:$O$74,5,)," ")&amp;IF(I22="","",","&amp;IFERROR(VLOOKUP($I22,【選択肢】!$K$3:$O$74,5,)," ")&amp;IF(J22="","",","&amp;IFERROR(VLOOKUP($J22,【選択肢】!$K$3:$O$74,5,)," ")&amp;IF(K22="","",","&amp;IFERROR(VLOOKUP($K22,【選択肢】!$K$3:$O$74,5,)," ")&amp;IF(L22="","",","&amp;IFERROR(VLOOKUP($L22,【選択肢】!$K$3:$O$74,5,)," ")&amp;IF(M22="","",","&amp;IFERROR(VLOOKUP($M22,【選択肢】!$K$3:$O$74,5,)," "))))))))</f>
        <v>13 ため池の草刈り,14 ため池の泥上げ,66 ため池（附帯施設）の更新等</v>
      </c>
      <c r="Q22" s="392" t="s">
        <v>690</v>
      </c>
      <c r="R22" s="373"/>
      <c r="S22" s="372"/>
      <c r="T22" s="372"/>
      <c r="U22" s="372"/>
      <c r="V22" s="372"/>
      <c r="W22" s="372"/>
      <c r="X22" s="372"/>
    </row>
    <row r="23" spans="2:24" ht="75" x14ac:dyDescent="0.15">
      <c r="B23" s="395">
        <v>43779</v>
      </c>
      <c r="C23" s="394">
        <v>0.5</v>
      </c>
      <c r="D23" s="389">
        <v>2</v>
      </c>
      <c r="E23" s="388">
        <v>4</v>
      </c>
      <c r="F23" s="388">
        <v>15</v>
      </c>
      <c r="G23" s="386">
        <f t="shared" si="0"/>
        <v>19</v>
      </c>
      <c r="H23" s="393">
        <v>4</v>
      </c>
      <c r="I23" s="393">
        <v>11</v>
      </c>
      <c r="J23" s="393">
        <v>30</v>
      </c>
      <c r="K23" s="393">
        <v>51</v>
      </c>
      <c r="L23" s="393">
        <v>52</v>
      </c>
      <c r="M23" s="393"/>
      <c r="N23" s="384" t="str">
        <f>IF(H23="","",(IFERROR(VLOOKUP($H23,【選択肢】!$K$3:$O$74,2,)," ")&amp;IF(I23="","",","&amp;IFERROR(VLOOKUP($I23,【選択肢】!$K$3:$O$74,2,)," ")&amp;IF(J23="","",","&amp;IFERROR(VLOOKUP($J23,【選択肢】!$K$3:$O$74,2,)," ")&amp;IF(K23="","",","&amp;IFERROR(VLOOKUP($K23,【選択肢】!$K$3:$O$74,2,)," ")&amp;IF(L23="","",","&amp;IFERROR(VLOOKUP($L23,【選択肢】!$K$3:$O$74,2,)," ")&amp;IF(M23="","",","&amp;IFERROR(VLOOKUP($M23,【選択肢】!$K$3:$O$74,2,)," "))))))))</f>
        <v>農地維持,農地維持,共同,共同,共同</v>
      </c>
      <c r="O23" s="384" t="str">
        <f>IF(H23="","",(IFERROR(VLOOKUP($H23,【選択肢】!$K$3:$O$74,4,)," ")&amp;IF(I23="","",","&amp;IFERROR(VLOOKUP($I23,【選択肢】!$K$3:$O$74,4,)," ")&amp;IF(J23="","",","&amp;IFERROR(VLOOKUP($J23,【選択肢】!$K$3:$O$74,4,)," ")&amp;IF(K23="","",","&amp;IFERROR(VLOOKUP($K23,【選択肢】!$K$3:$O$74,4,)," ")&amp;IF(L23="","",","&amp;IFERROR(VLOOKUP($L23,【選択肢】!$K$3:$O$74,4,)," ")&amp;IF(M23="","",","&amp;IFERROR(VLOOKUP($M23,【選択肢】!$K$3:$O$74,4,)," "))))))))</f>
        <v>農用地,農道,農用地,啓発・普及,増進活動</v>
      </c>
      <c r="P23" s="384" t="str">
        <f>IF(H23="","",(IFERROR(VLOOKUP($H23,【選択肢】!$K$3:$O$74,5,)," ")&amp;IF(I23="","",","&amp;IFERROR(VLOOKUP($I23,【選択肢】!$K$3:$O$74,5,)," ")&amp;IF(J23="","",","&amp;IFERROR(VLOOKUP($J23,【選択肢】!$K$3:$O$74,5,)," ")&amp;IF(K23="","",","&amp;IFERROR(VLOOKUP($K23,【選択肢】!$K$3:$O$74,5,)," ")&amp;IF(L23="","",","&amp;IFERROR(VLOOKUP($L23,【選択肢】!$K$3:$O$74,5,)," ")&amp;IF(M23="","",","&amp;IFERROR(VLOOKUP($M23,【選択肢】!$K$3:$O$74,5,)," "))))))))</f>
        <v>4 遊休農地発生防止のための保全管理,11 農道側溝の泥上げ,30 農用地の軽微な補修等,51 啓発・普及活動,52 遊休農地の有効活用</v>
      </c>
      <c r="Q23" s="383" t="s">
        <v>691</v>
      </c>
      <c r="R23" s="373"/>
      <c r="S23" s="372"/>
      <c r="T23" s="372"/>
      <c r="U23" s="372"/>
      <c r="V23" s="372"/>
      <c r="W23" s="372"/>
      <c r="X23" s="372"/>
    </row>
    <row r="24" spans="2:24" ht="45" x14ac:dyDescent="0.15">
      <c r="B24" s="395">
        <v>43786</v>
      </c>
      <c r="C24" s="394">
        <v>0.5</v>
      </c>
      <c r="D24" s="389">
        <v>2</v>
      </c>
      <c r="E24" s="388">
        <v>4</v>
      </c>
      <c r="F24" s="388">
        <v>10</v>
      </c>
      <c r="G24" s="386">
        <f t="shared" si="0"/>
        <v>14</v>
      </c>
      <c r="H24" s="393">
        <v>32</v>
      </c>
      <c r="I24" s="393">
        <v>39</v>
      </c>
      <c r="J24" s="393"/>
      <c r="K24" s="393"/>
      <c r="L24" s="393"/>
      <c r="M24" s="393"/>
      <c r="N24" s="384" t="str">
        <f>IF(H24="","",(IFERROR(VLOOKUP($H24,【選択肢】!$K$3:$O$74,2,)," ")&amp;IF(I24="","",","&amp;IFERROR(VLOOKUP($I24,【選択肢】!$K$3:$O$74,2,)," ")&amp;IF(J24="","",","&amp;IFERROR(VLOOKUP($J24,【選択肢】!$K$3:$O$74,2,)," ")&amp;IF(K24="","",","&amp;IFERROR(VLOOKUP($K24,【選択肢】!$K$3:$O$74,2,)," ")&amp;IF(L24="","",","&amp;IFERROR(VLOOKUP($L24,【選択肢】!$K$3:$O$74,2,)," ")&amp;IF(M24="","",","&amp;IFERROR(VLOOKUP($M24,【選択肢】!$K$3:$O$74,2,)," "))))))))</f>
        <v>共同,共同</v>
      </c>
      <c r="O24" s="384" t="str">
        <f>IF(H24="","",(IFERROR(VLOOKUP($H24,【選択肢】!$K$3:$O$74,4,)," ")&amp;IF(I24="","",","&amp;IFERROR(VLOOKUP($I24,【選択肢】!$K$3:$O$74,4,)," ")&amp;IF(J24="","",","&amp;IFERROR(VLOOKUP($J24,【選択肢】!$K$3:$O$74,4,)," ")&amp;IF(K24="","",","&amp;IFERROR(VLOOKUP($K24,【選択肢】!$K$3:$O$74,4,)," ")&amp;IF(L24="","",","&amp;IFERROR(VLOOKUP($L24,【選択肢】!$K$3:$O$74,4,)," ")&amp;IF(M24="","",","&amp;IFERROR(VLOOKUP($M24,【選択肢】!$K$3:$O$74,4,)," "))))))))</f>
        <v>農道,生態系保全</v>
      </c>
      <c r="P24" s="384" t="str">
        <f>IF(H24="","",(IFERROR(VLOOKUP($H24,【選択肢】!$K$3:$O$74,5,)," ")&amp;IF(I24="","",","&amp;IFERROR(VLOOKUP($I24,【選択肢】!$K$3:$O$74,5,)," ")&amp;IF(J24="","",","&amp;IFERROR(VLOOKUP($J24,【選択肢】!$K$3:$O$74,5,)," ")&amp;IF(K24="","",","&amp;IFERROR(VLOOKUP($K24,【選択肢】!$K$3:$O$74,5,)," ")&amp;IF(L24="","",","&amp;IFERROR(VLOOKUP($L24,【選択肢】!$K$3:$O$74,5,)," ")&amp;IF(M24="","",","&amp;IFERROR(VLOOKUP($M24,【選択肢】!$K$3:$O$74,5,)," "))))))))</f>
        <v>32 農道の軽微な補修等,39 生物の生息状況の把握（生態系保全）</v>
      </c>
      <c r="Q24" s="383" t="s">
        <v>692</v>
      </c>
      <c r="R24" s="373"/>
      <c r="S24" s="372"/>
      <c r="T24" s="372"/>
      <c r="U24" s="372"/>
      <c r="V24" s="372"/>
      <c r="W24" s="372"/>
      <c r="X24" s="372"/>
    </row>
    <row r="25" spans="2:24" ht="45" x14ac:dyDescent="0.15">
      <c r="B25" s="395">
        <v>43789</v>
      </c>
      <c r="C25" s="394">
        <v>0.5</v>
      </c>
      <c r="D25" s="389">
        <v>2</v>
      </c>
      <c r="E25" s="388">
        <v>3</v>
      </c>
      <c r="F25" s="388">
        <v>10</v>
      </c>
      <c r="G25" s="386">
        <f t="shared" si="0"/>
        <v>13</v>
      </c>
      <c r="H25" s="393">
        <v>56</v>
      </c>
      <c r="I25" s="393">
        <v>57</v>
      </c>
      <c r="J25" s="393"/>
      <c r="K25" s="393"/>
      <c r="L25" s="393"/>
      <c r="M25" s="393"/>
      <c r="N25" s="384" t="str">
        <f>IF(H25="","",(IFERROR(VLOOKUP($H25,【選択肢】!$K$3:$O$74,2,)," ")&amp;IF(I25="","",","&amp;IFERROR(VLOOKUP($I25,【選択肢】!$K$3:$O$74,2,)," ")&amp;IF(J25="","",","&amp;IFERROR(VLOOKUP($J25,【選択肢】!$K$3:$O$74,2,)," ")&amp;IF(K25="","",","&amp;IFERROR(VLOOKUP($K25,【選択肢】!$K$3:$O$74,2,)," ")&amp;IF(L25="","",","&amp;IFERROR(VLOOKUP($L25,【選択肢】!$K$3:$O$74,2,)," ")&amp;IF(M25="","",","&amp;IFERROR(VLOOKUP($M25,【選択肢】!$K$3:$O$74,2,)," "))))))))</f>
        <v>共同,共同</v>
      </c>
      <c r="O25" s="384" t="str">
        <f>IF(H25="","",(IFERROR(VLOOKUP($H25,【選択肢】!$K$3:$O$74,4,)," ")&amp;IF(I25="","",","&amp;IFERROR(VLOOKUP($I25,【選択肢】!$K$3:$O$74,4,)," ")&amp;IF(J25="","",","&amp;IFERROR(VLOOKUP($J25,【選択肢】!$K$3:$O$74,4,)," ")&amp;IF(K25="","",","&amp;IFERROR(VLOOKUP($K25,【選択肢】!$K$3:$O$74,4,)," ")&amp;IF(L25="","",","&amp;IFERROR(VLOOKUP($L25,【選択肢】!$K$3:$O$74,4,)," ")&amp;IF(M25="","",","&amp;IFERROR(VLOOKUP($M25,【選択肢】!$K$3:$O$74,4,)," "))))))))</f>
        <v>増進活動,増進活動</v>
      </c>
      <c r="P25" s="384" t="str">
        <f>IF(H25="","",(IFERROR(VLOOKUP($H25,【選択肢】!$K$3:$O$74,5,)," ")&amp;IF(I25="","",","&amp;IFERROR(VLOOKUP($I25,【選択肢】!$K$3:$O$74,5,)," ")&amp;IF(J25="","",","&amp;IFERROR(VLOOKUP($J25,【選択肢】!$K$3:$O$74,5,)," ")&amp;IF(K25="","",","&amp;IFERROR(VLOOKUP($K25,【選択肢】!$K$3:$O$74,5,)," ")&amp;IF(L25="","",","&amp;IFERROR(VLOOKUP($L25,【選択肢】!$K$3:$O$74,5,)," ")&amp;IF(M25="","",","&amp;IFERROR(VLOOKUP($M25,【選択肢】!$K$3:$O$74,5,)," "))))))))</f>
        <v>56 農村環境保全活動の幅広い展開,57 やすらぎ・福祉及び教育機能の活用</v>
      </c>
      <c r="Q25" s="383" t="s">
        <v>693</v>
      </c>
      <c r="R25" s="373"/>
      <c r="S25" s="372"/>
      <c r="T25" s="372"/>
      <c r="U25" s="372"/>
      <c r="V25" s="372"/>
      <c r="W25" s="372"/>
      <c r="X25" s="372"/>
    </row>
    <row r="26" spans="2:24" x14ac:dyDescent="0.15">
      <c r="B26" s="395">
        <v>43799</v>
      </c>
      <c r="C26" s="394">
        <v>0.54166666666666663</v>
      </c>
      <c r="D26" s="389">
        <v>2</v>
      </c>
      <c r="E26" s="388">
        <v>4</v>
      </c>
      <c r="F26" s="388">
        <v>2</v>
      </c>
      <c r="G26" s="386">
        <f t="shared" si="0"/>
        <v>6</v>
      </c>
      <c r="H26" s="393">
        <v>61</v>
      </c>
      <c r="I26" s="393"/>
      <c r="J26" s="393"/>
      <c r="K26" s="393"/>
      <c r="L26" s="393"/>
      <c r="M26" s="393"/>
      <c r="N26" s="384" t="str">
        <f>IF(H26="","",(IFERROR(VLOOKUP($H26,【選択肢】!$K$3:$O$74,2,)," ")&amp;IF(I26="","",","&amp;IFERROR(VLOOKUP($I26,【選択肢】!$K$3:$O$74,2,)," ")&amp;IF(J26="","",","&amp;IFERROR(VLOOKUP($J26,【選択肢】!$K$3:$O$74,2,)," ")&amp;IF(K26="","",","&amp;IFERROR(VLOOKUP($K26,【選択肢】!$K$3:$O$74,2,)," ")&amp;IF(L26="","",","&amp;IFERROR(VLOOKUP($L26,【選択肢】!$K$3:$O$74,2,)," ")&amp;IF(M26="","",","&amp;IFERROR(VLOOKUP($M26,【選択肢】!$K$3:$O$74,2,)," "))))))))</f>
        <v>長寿命化</v>
      </c>
      <c r="O26" s="384" t="str">
        <f>IF(H26="","",(IFERROR(VLOOKUP($H26,【選択肢】!$K$3:$O$74,4,)," ")&amp;IF(I26="","",","&amp;IFERROR(VLOOKUP($I26,【選択肢】!$K$3:$O$74,4,)," ")&amp;IF(J26="","",","&amp;IFERROR(VLOOKUP($J26,【選択肢】!$K$3:$O$74,4,)," ")&amp;IF(K26="","",","&amp;IFERROR(VLOOKUP($K26,【選択肢】!$K$3:$O$74,4,)," ")&amp;IF(L26="","",","&amp;IFERROR(VLOOKUP($L26,【選択肢】!$K$3:$O$74,4,)," ")&amp;IF(M26="","",","&amp;IFERROR(VLOOKUP($M26,【選択肢】!$K$3:$O$74,4,)," "))))))))</f>
        <v>水路</v>
      </c>
      <c r="P26" s="384" t="str">
        <f>IF(H26="","",(IFERROR(VLOOKUP($H26,【選択肢】!$K$3:$O$74,5,)," ")&amp;IF(I26="","",","&amp;IFERROR(VLOOKUP($I26,【選択肢】!$K$3:$O$74,5,)," ")&amp;IF(J26="","",","&amp;IFERROR(VLOOKUP($J26,【選択肢】!$K$3:$O$74,5,)," ")&amp;IF(K26="","",","&amp;IFERROR(VLOOKUP($K26,【選択肢】!$K$3:$O$74,5,)," ")&amp;IF(L26="","",","&amp;IFERROR(VLOOKUP($L26,【選択肢】!$K$3:$O$74,5,)," ")&amp;IF(M26="","",","&amp;IFERROR(VLOOKUP($M26,【選択肢】!$K$3:$O$74,5,)," "))))))))</f>
        <v>61 水路の補修</v>
      </c>
      <c r="Q26" s="383" t="s">
        <v>694</v>
      </c>
      <c r="R26" s="373"/>
      <c r="S26" s="372"/>
      <c r="T26" s="372"/>
      <c r="U26" s="372"/>
      <c r="V26" s="372"/>
      <c r="W26" s="372"/>
      <c r="X26" s="372"/>
    </row>
    <row r="27" spans="2:24" x14ac:dyDescent="0.15">
      <c r="B27" s="391"/>
      <c r="C27" s="390"/>
      <c r="D27" s="389"/>
      <c r="E27" s="388"/>
      <c r="F27" s="387"/>
      <c r="G27" s="386">
        <f t="shared" si="0"/>
        <v>0</v>
      </c>
      <c r="H27" s="385"/>
      <c r="I27" s="385"/>
      <c r="J27" s="385"/>
      <c r="K27" s="385"/>
      <c r="L27" s="385"/>
      <c r="M27" s="385"/>
      <c r="N27" s="384" t="str">
        <f>IF(H27="","",(IFERROR(VLOOKUP($H27,【選択肢】!$K$3:$O$74,2,)," ")&amp;IF(I27="","",","&amp;IFERROR(VLOOKUP($I27,【選択肢】!$K$3:$O$74,2,)," ")&amp;IF(J27="","",","&amp;IFERROR(VLOOKUP($J27,【選択肢】!$K$3:$O$74,2,)," ")&amp;IF(K27="","",","&amp;IFERROR(VLOOKUP($K27,【選択肢】!$K$3:$O$74,2,)," ")&amp;IF(L27="","",","&amp;IFERROR(VLOOKUP($L27,【選択肢】!$K$3:$O$74,2,)," ")&amp;IF(M27="","",","&amp;IFERROR(VLOOKUP($M27,【選択肢】!$K$3:$O$74,2,)," "))))))))</f>
        <v/>
      </c>
      <c r="O27" s="384" t="str">
        <f>IF(H27="","",(IFERROR(VLOOKUP($H27,【選択肢】!$K$3:$O$74,4,)," ")&amp;IF(I27="","",","&amp;IFERROR(VLOOKUP($I27,【選択肢】!$K$3:$O$74,4,)," ")&amp;IF(J27="","",","&amp;IFERROR(VLOOKUP($J27,【選択肢】!$K$3:$O$74,4,)," ")&amp;IF(K27="","",","&amp;IFERROR(VLOOKUP($K27,【選択肢】!$K$3:$O$74,4,)," ")&amp;IF(L27="","",","&amp;IFERROR(VLOOKUP($L27,【選択肢】!$K$3:$O$74,4,)," ")&amp;IF(M27="","",","&amp;IFERROR(VLOOKUP($M27,【選択肢】!$K$3:$O$74,4,)," "))))))))</f>
        <v/>
      </c>
      <c r="P27" s="384" t="str">
        <f>IF(H27="","",(IFERROR(VLOOKUP($H27,【選択肢】!$K$3:$O$74,5,)," ")&amp;IF(I27="","",","&amp;IFERROR(VLOOKUP($I27,【選択肢】!$K$3:$O$74,5,)," ")&amp;IF(J27="","",","&amp;IFERROR(VLOOKUP($J27,【選択肢】!$K$3:$O$74,5,)," ")&amp;IF(K27="","",","&amp;IFERROR(VLOOKUP($K27,【選択肢】!$K$3:$O$74,5,)," ")&amp;IF(L27="","",","&amp;IFERROR(VLOOKUP($L27,【選択肢】!$K$3:$O$74,5,)," ")&amp;IF(M27="","",","&amp;IFERROR(VLOOKUP($M27,【選択肢】!$K$3:$O$74,5,)," "))))))))</f>
        <v/>
      </c>
      <c r="Q27" s="383"/>
      <c r="R27" s="373"/>
      <c r="S27" s="372"/>
      <c r="T27" s="372"/>
      <c r="U27" s="372"/>
      <c r="V27" s="372"/>
      <c r="W27" s="372"/>
      <c r="X27" s="372"/>
    </row>
    <row r="28" spans="2:24" ht="26.25" customHeight="1" x14ac:dyDescent="0.15">
      <c r="B28" s="382"/>
      <c r="C28" s="381"/>
      <c r="D28" s="380"/>
      <c r="E28" s="379"/>
      <c r="F28" s="378" t="s">
        <v>363</v>
      </c>
      <c r="G28" s="377"/>
      <c r="H28" s="376"/>
      <c r="I28" s="376"/>
      <c r="J28" s="376"/>
      <c r="K28" s="376"/>
      <c r="L28" s="376"/>
      <c r="M28" s="376"/>
      <c r="N28" s="375"/>
      <c r="O28" s="375"/>
      <c r="P28" s="375"/>
      <c r="Q28" s="374"/>
      <c r="R28" s="373"/>
      <c r="S28" s="372"/>
      <c r="T28" s="372"/>
      <c r="U28" s="372"/>
      <c r="V28" s="372"/>
      <c r="W28" s="372"/>
      <c r="X28" s="372"/>
    </row>
    <row r="29" spans="2:24" ht="18" customHeight="1" x14ac:dyDescent="0.15">
      <c r="B29" s="932"/>
      <c r="C29" s="366"/>
      <c r="D29" s="365"/>
      <c r="E29" s="364"/>
      <c r="F29" s="364"/>
      <c r="G29" s="363"/>
      <c r="H29" s="933"/>
      <c r="I29" s="933"/>
      <c r="J29" s="933"/>
      <c r="K29" s="933"/>
      <c r="L29" s="933"/>
      <c r="M29" s="933"/>
      <c r="N29" s="362"/>
      <c r="O29" s="361"/>
      <c r="P29" s="360"/>
      <c r="Q29" s="931"/>
    </row>
    <row r="30" spans="2:24" ht="34.5" customHeight="1" x14ac:dyDescent="0.15">
      <c r="B30" s="932"/>
      <c r="C30" s="366"/>
      <c r="D30" s="365"/>
      <c r="E30" s="371" t="s">
        <v>446</v>
      </c>
      <c r="F30" s="370" t="s">
        <v>450</v>
      </c>
      <c r="G30" s="369" t="s">
        <v>222</v>
      </c>
      <c r="H30" s="933"/>
      <c r="I30" s="933"/>
      <c r="J30" s="933"/>
      <c r="K30" s="933"/>
      <c r="L30" s="933"/>
      <c r="M30" s="933"/>
      <c r="N30" s="362"/>
      <c r="O30" s="361"/>
      <c r="P30" s="360"/>
      <c r="Q30" s="931"/>
    </row>
    <row r="31" spans="2:24" ht="33" customHeight="1" x14ac:dyDescent="0.15">
      <c r="B31" s="1678" t="s">
        <v>695</v>
      </c>
      <c r="C31" s="1678"/>
      <c r="D31" s="1678"/>
      <c r="E31" s="368">
        <f>MAX(E9:E28)</f>
        <v>50</v>
      </c>
      <c r="F31" s="368">
        <f>MAX(F9:F28)</f>
        <v>55</v>
      </c>
      <c r="G31" s="367">
        <f>SUM(E31+F31)</f>
        <v>105</v>
      </c>
      <c r="H31" s="933"/>
      <c r="I31" s="933"/>
      <c r="J31" s="933"/>
      <c r="K31" s="933"/>
      <c r="L31" s="933"/>
      <c r="M31" s="933"/>
      <c r="N31" s="362"/>
      <c r="O31" s="361"/>
      <c r="P31" s="360"/>
      <c r="Q31" s="931"/>
    </row>
    <row r="32" spans="2:24" ht="33" customHeight="1" x14ac:dyDescent="0.15">
      <c r="B32" s="932"/>
      <c r="C32" s="366"/>
      <c r="D32" s="365"/>
      <c r="E32" s="364"/>
      <c r="F32" s="364"/>
      <c r="G32" s="363"/>
      <c r="H32" s="933"/>
      <c r="I32" s="933"/>
      <c r="J32" s="933"/>
      <c r="K32" s="933"/>
      <c r="L32" s="933"/>
      <c r="M32" s="933"/>
      <c r="N32" s="362"/>
      <c r="O32" s="361"/>
      <c r="P32" s="360"/>
      <c r="Q32" s="931"/>
    </row>
    <row r="33" spans="2:17" ht="18" customHeight="1" x14ac:dyDescent="0.15">
      <c r="B33" s="1679"/>
      <c r="C33" s="1680"/>
      <c r="D33" s="1681"/>
      <c r="E33" s="359"/>
      <c r="F33" s="359"/>
      <c r="G33" s="359"/>
      <c r="H33" s="359"/>
      <c r="I33" s="359"/>
      <c r="J33" s="359"/>
      <c r="K33" s="359"/>
      <c r="L33" s="359"/>
      <c r="M33" s="359"/>
      <c r="N33" s="358"/>
      <c r="O33" s="931"/>
      <c r="P33" s="1682"/>
      <c r="Q33" s="1675"/>
    </row>
    <row r="34" spans="2:17" ht="18" customHeight="1" x14ac:dyDescent="0.15">
      <c r="B34" s="1679"/>
      <c r="C34" s="1680"/>
      <c r="D34" s="1681"/>
      <c r="E34" s="359"/>
      <c r="F34" s="359"/>
      <c r="G34" s="359"/>
      <c r="H34" s="359"/>
      <c r="I34" s="359"/>
      <c r="J34" s="359"/>
      <c r="K34" s="359"/>
      <c r="L34" s="359"/>
      <c r="M34" s="359"/>
      <c r="N34" s="358"/>
      <c r="P34" s="1682"/>
      <c r="Q34" s="1675"/>
    </row>
    <row r="35" spans="2:17" ht="18" customHeight="1" x14ac:dyDescent="0.15">
      <c r="B35" s="1679"/>
      <c r="C35" s="1680"/>
      <c r="D35" s="1681"/>
      <c r="E35" s="359"/>
      <c r="F35" s="359"/>
      <c r="G35" s="359"/>
      <c r="H35" s="359"/>
      <c r="I35" s="359"/>
      <c r="J35" s="359"/>
      <c r="K35" s="359"/>
      <c r="L35" s="359"/>
      <c r="M35" s="359"/>
      <c r="N35" s="358"/>
      <c r="O35" s="931"/>
      <c r="P35" s="1682"/>
      <c r="Q35" s="1675"/>
    </row>
    <row r="36" spans="2:17" ht="18" customHeight="1" x14ac:dyDescent="0.15">
      <c r="B36" s="1679"/>
      <c r="C36" s="1680"/>
      <c r="D36" s="1681"/>
      <c r="E36" s="359"/>
      <c r="F36" s="359"/>
      <c r="G36" s="359"/>
      <c r="H36" s="359"/>
      <c r="I36" s="359"/>
      <c r="J36" s="359"/>
      <c r="K36" s="359"/>
      <c r="L36" s="359"/>
      <c r="M36" s="359"/>
      <c r="N36" s="358"/>
      <c r="O36" s="931"/>
      <c r="P36" s="1682"/>
      <c r="Q36" s="1675"/>
    </row>
    <row r="37" spans="2:17" ht="18" customHeight="1" x14ac:dyDescent="0.15">
      <c r="B37" s="1679"/>
      <c r="C37" s="1680"/>
      <c r="D37" s="1681"/>
      <c r="E37" s="359"/>
      <c r="F37" s="359"/>
      <c r="G37" s="359"/>
      <c r="H37" s="359"/>
      <c r="I37" s="359"/>
      <c r="J37" s="359"/>
      <c r="K37" s="359"/>
      <c r="L37" s="359"/>
      <c r="M37" s="359"/>
      <c r="N37" s="358"/>
      <c r="P37" s="1682"/>
      <c r="Q37" s="1675"/>
    </row>
    <row r="38" spans="2:17" ht="18" customHeight="1" x14ac:dyDescent="0.15">
      <c r="B38" s="1679"/>
      <c r="C38" s="1680"/>
      <c r="D38" s="1681"/>
      <c r="E38" s="359"/>
      <c r="F38" s="359"/>
      <c r="G38" s="359"/>
      <c r="H38" s="359"/>
      <c r="I38" s="359"/>
      <c r="J38" s="359"/>
      <c r="K38" s="359"/>
      <c r="L38" s="359"/>
      <c r="M38" s="359"/>
      <c r="N38" s="358"/>
      <c r="O38" s="931"/>
      <c r="P38" s="1682"/>
      <c r="Q38" s="1675"/>
    </row>
    <row r="39" spans="2:17" ht="18" customHeight="1" x14ac:dyDescent="0.15">
      <c r="B39" s="1679"/>
      <c r="C39" s="1680"/>
      <c r="D39" s="1681"/>
      <c r="E39" s="359"/>
      <c r="F39" s="359"/>
      <c r="G39" s="359"/>
      <c r="H39" s="359"/>
      <c r="I39" s="359"/>
      <c r="J39" s="359"/>
      <c r="K39" s="359"/>
      <c r="L39" s="359"/>
      <c r="M39" s="359"/>
      <c r="N39" s="358"/>
      <c r="O39" s="931"/>
      <c r="P39" s="1682"/>
      <c r="Q39" s="1675"/>
    </row>
    <row r="40" spans="2:17" ht="18" customHeight="1" x14ac:dyDescent="0.15">
      <c r="B40" s="1679"/>
      <c r="C40" s="1680"/>
      <c r="D40" s="1681"/>
      <c r="E40" s="359"/>
      <c r="F40" s="359"/>
      <c r="G40" s="359"/>
      <c r="H40" s="359"/>
      <c r="I40" s="359"/>
      <c r="J40" s="359"/>
      <c r="K40" s="359"/>
      <c r="L40" s="359"/>
      <c r="M40" s="359"/>
      <c r="N40" s="359"/>
      <c r="P40" s="1682"/>
      <c r="Q40" s="1675"/>
    </row>
    <row r="41" spans="2:17" ht="18" customHeight="1" x14ac:dyDescent="0.15">
      <c r="B41" s="1679"/>
      <c r="C41" s="1680"/>
      <c r="D41" s="1681"/>
      <c r="E41" s="359"/>
      <c r="F41" s="359"/>
      <c r="G41" s="359"/>
      <c r="H41" s="359"/>
      <c r="I41" s="359"/>
      <c r="J41" s="359"/>
      <c r="K41" s="359"/>
      <c r="L41" s="359"/>
      <c r="M41" s="359"/>
      <c r="N41" s="358"/>
      <c r="O41" s="931"/>
      <c r="P41" s="1682"/>
      <c r="Q41" s="1675"/>
    </row>
    <row r="42" spans="2:17" ht="18" customHeight="1" x14ac:dyDescent="0.15">
      <c r="B42" s="1679"/>
      <c r="C42" s="1680"/>
      <c r="D42" s="1681"/>
      <c r="E42" s="359"/>
      <c r="F42" s="359"/>
      <c r="G42" s="359"/>
      <c r="H42" s="359"/>
      <c r="I42" s="359"/>
      <c r="J42" s="359"/>
      <c r="K42" s="359"/>
      <c r="L42" s="359"/>
      <c r="M42" s="359"/>
      <c r="N42" s="358"/>
      <c r="O42" s="931"/>
      <c r="P42" s="1682"/>
      <c r="Q42" s="1675"/>
    </row>
    <row r="43" spans="2:17" ht="18" customHeight="1" x14ac:dyDescent="0.15">
      <c r="B43" s="1679"/>
      <c r="C43" s="1680"/>
      <c r="D43" s="1681"/>
      <c r="E43" s="359"/>
      <c r="F43" s="359"/>
      <c r="G43" s="359"/>
      <c r="H43" s="359"/>
      <c r="I43" s="359"/>
      <c r="J43" s="359"/>
      <c r="K43" s="359"/>
      <c r="L43" s="359"/>
      <c r="M43" s="359"/>
      <c r="N43" s="358"/>
      <c r="P43" s="1682"/>
      <c r="Q43" s="1675"/>
    </row>
    <row r="44" spans="2:17" ht="18" customHeight="1" x14ac:dyDescent="0.15">
      <c r="B44" s="1679"/>
      <c r="C44" s="1680"/>
      <c r="D44" s="1681"/>
      <c r="E44" s="359"/>
      <c r="F44" s="359"/>
      <c r="G44" s="359"/>
      <c r="H44" s="359"/>
      <c r="I44" s="359"/>
      <c r="J44" s="359"/>
      <c r="K44" s="359"/>
      <c r="L44" s="359"/>
      <c r="M44" s="359"/>
      <c r="N44" s="358"/>
      <c r="O44" s="931"/>
      <c r="P44" s="1682"/>
      <c r="Q44" s="1675"/>
    </row>
    <row r="45" spans="2:17" ht="18" customHeight="1" x14ac:dyDescent="0.15">
      <c r="B45" s="1679"/>
      <c r="C45" s="1680"/>
      <c r="D45" s="1681"/>
      <c r="E45" s="359"/>
      <c r="F45" s="359"/>
      <c r="G45" s="359"/>
      <c r="H45" s="359"/>
      <c r="I45" s="359"/>
      <c r="J45" s="359"/>
      <c r="K45" s="359"/>
      <c r="L45" s="359"/>
      <c r="M45" s="359"/>
      <c r="N45" s="358"/>
      <c r="O45" s="931"/>
      <c r="P45" s="1682"/>
      <c r="Q45" s="1675"/>
    </row>
    <row r="46" spans="2:17" ht="18" customHeight="1" x14ac:dyDescent="0.15">
      <c r="B46" s="1679"/>
      <c r="C46" s="1680"/>
      <c r="D46" s="1681"/>
      <c r="E46" s="359"/>
      <c r="F46" s="359"/>
      <c r="G46" s="359"/>
      <c r="H46" s="359"/>
      <c r="I46" s="359"/>
      <c r="J46" s="359"/>
      <c r="K46" s="359"/>
      <c r="L46" s="359"/>
      <c r="M46" s="359"/>
      <c r="N46" s="358"/>
      <c r="P46" s="1682"/>
      <c r="Q46" s="1675"/>
    </row>
    <row r="47" spans="2:17" ht="18" customHeight="1" x14ac:dyDescent="0.15">
      <c r="B47" s="1679"/>
      <c r="C47" s="1680"/>
      <c r="D47" s="1681"/>
      <c r="E47" s="359"/>
      <c r="F47" s="359"/>
      <c r="G47" s="359"/>
      <c r="H47" s="359"/>
      <c r="I47" s="359"/>
      <c r="J47" s="359"/>
      <c r="K47" s="359"/>
      <c r="L47" s="359"/>
      <c r="M47" s="359"/>
      <c r="N47" s="358"/>
      <c r="O47" s="931"/>
      <c r="P47" s="1682"/>
      <c r="Q47" s="1675"/>
    </row>
    <row r="48" spans="2:17" ht="18" customHeight="1" x14ac:dyDescent="0.15">
      <c r="B48" s="1679"/>
      <c r="C48" s="1680"/>
      <c r="D48" s="1681"/>
      <c r="E48" s="359"/>
      <c r="F48" s="359"/>
      <c r="G48" s="359"/>
      <c r="H48" s="359"/>
      <c r="I48" s="359"/>
      <c r="J48" s="359"/>
      <c r="K48" s="359"/>
      <c r="L48" s="359"/>
      <c r="M48" s="359"/>
      <c r="N48" s="358"/>
      <c r="O48" s="931"/>
      <c r="P48" s="1682"/>
      <c r="Q48" s="1675"/>
    </row>
    <row r="49" spans="2:17" ht="18" customHeight="1" x14ac:dyDescent="0.15">
      <c r="B49" s="1679"/>
      <c r="C49" s="1680"/>
      <c r="D49" s="1681"/>
      <c r="E49" s="359"/>
      <c r="F49" s="359"/>
      <c r="G49" s="359"/>
      <c r="H49" s="359"/>
      <c r="I49" s="359"/>
      <c r="J49" s="359"/>
      <c r="K49" s="359"/>
      <c r="L49" s="359"/>
      <c r="M49" s="359"/>
      <c r="N49" s="358"/>
      <c r="P49" s="1682"/>
      <c r="Q49" s="1675"/>
    </row>
    <row r="50" spans="2:17" ht="18" customHeight="1" x14ac:dyDescent="0.15">
      <c r="B50" s="1679"/>
      <c r="C50" s="1680"/>
      <c r="D50" s="1681"/>
      <c r="E50" s="359"/>
      <c r="F50" s="359"/>
      <c r="G50" s="359"/>
      <c r="H50" s="359"/>
      <c r="I50" s="359"/>
      <c r="J50" s="359"/>
      <c r="K50" s="359"/>
      <c r="L50" s="359"/>
      <c r="M50" s="359"/>
      <c r="N50" s="358"/>
      <c r="O50" s="931"/>
      <c r="P50" s="1682"/>
      <c r="Q50" s="1675"/>
    </row>
    <row r="51" spans="2:17" ht="18" customHeight="1" x14ac:dyDescent="0.15">
      <c r="B51" s="1679"/>
      <c r="C51" s="1680"/>
      <c r="D51" s="1681"/>
      <c r="E51" s="359"/>
      <c r="F51" s="359"/>
      <c r="G51" s="359"/>
      <c r="H51" s="359"/>
      <c r="I51" s="359"/>
      <c r="J51" s="359"/>
      <c r="K51" s="359"/>
      <c r="L51" s="359"/>
      <c r="M51" s="359"/>
      <c r="N51" s="358"/>
      <c r="O51" s="931"/>
      <c r="P51" s="1682"/>
      <c r="Q51" s="1675"/>
    </row>
    <row r="52" spans="2:17" ht="18" customHeight="1" x14ac:dyDescent="0.15">
      <c r="B52" s="1679"/>
      <c r="C52" s="1680"/>
      <c r="D52" s="1681"/>
      <c r="E52" s="359"/>
      <c r="F52" s="359"/>
      <c r="G52" s="359"/>
      <c r="H52" s="359"/>
      <c r="I52" s="359"/>
      <c r="J52" s="359"/>
      <c r="K52" s="359"/>
      <c r="L52" s="359"/>
      <c r="M52" s="359"/>
      <c r="N52" s="358"/>
      <c r="P52" s="1682"/>
      <c r="Q52" s="1675"/>
    </row>
    <row r="53" spans="2:17" ht="18" customHeight="1" x14ac:dyDescent="0.15">
      <c r="B53" s="1679"/>
      <c r="C53" s="1680"/>
      <c r="D53" s="1681"/>
      <c r="E53" s="359"/>
      <c r="F53" s="359"/>
      <c r="G53" s="359"/>
      <c r="H53" s="359"/>
      <c r="I53" s="359"/>
      <c r="J53" s="359"/>
      <c r="K53" s="359"/>
      <c r="L53" s="359"/>
      <c r="M53" s="359"/>
      <c r="N53" s="358"/>
      <c r="O53" s="931"/>
      <c r="P53" s="1682"/>
      <c r="Q53" s="1675"/>
    </row>
    <row r="54" spans="2:17" ht="18" customHeight="1" x14ac:dyDescent="0.15">
      <c r="B54" s="1679"/>
      <c r="C54" s="1680"/>
      <c r="D54" s="1681"/>
      <c r="E54" s="359"/>
      <c r="F54" s="359"/>
      <c r="G54" s="359"/>
      <c r="H54" s="359"/>
      <c r="I54" s="359"/>
      <c r="J54" s="359"/>
      <c r="K54" s="359"/>
      <c r="L54" s="359"/>
      <c r="M54" s="359"/>
      <c r="N54" s="358"/>
      <c r="O54" s="931"/>
      <c r="P54" s="1682"/>
      <c r="Q54" s="1675"/>
    </row>
    <row r="55" spans="2:17" ht="18" customHeight="1" x14ac:dyDescent="0.15">
      <c r="B55" s="1679"/>
      <c r="C55" s="1680"/>
      <c r="D55" s="1681"/>
      <c r="E55" s="359"/>
      <c r="F55" s="359"/>
      <c r="G55" s="359"/>
      <c r="H55" s="359"/>
      <c r="I55" s="359"/>
      <c r="J55" s="359"/>
      <c r="K55" s="359"/>
      <c r="L55" s="359"/>
      <c r="M55" s="359"/>
      <c r="N55" s="358"/>
      <c r="P55" s="1682"/>
      <c r="Q55" s="1675"/>
    </row>
    <row r="56" spans="2:17" ht="18" customHeight="1" x14ac:dyDescent="0.15">
      <c r="B56" s="1679"/>
      <c r="C56" s="1680"/>
      <c r="D56" s="1681"/>
      <c r="E56" s="359"/>
      <c r="F56" s="359"/>
      <c r="G56" s="359"/>
      <c r="H56" s="359"/>
      <c r="I56" s="359"/>
      <c r="J56" s="359"/>
      <c r="K56" s="359"/>
      <c r="L56" s="359"/>
      <c r="M56" s="359"/>
      <c r="N56" s="358"/>
      <c r="O56" s="931"/>
      <c r="P56" s="1682"/>
      <c r="Q56" s="1675"/>
    </row>
    <row r="57" spans="2:17" ht="18" customHeight="1" x14ac:dyDescent="0.15">
      <c r="B57" s="1679"/>
      <c r="C57" s="1680"/>
      <c r="D57" s="1681"/>
      <c r="E57" s="359"/>
      <c r="F57" s="359"/>
      <c r="G57" s="359"/>
      <c r="H57" s="359"/>
      <c r="I57" s="359"/>
      <c r="J57" s="359"/>
      <c r="K57" s="359"/>
      <c r="L57" s="359"/>
      <c r="M57" s="359"/>
      <c r="N57" s="358"/>
      <c r="O57" s="931"/>
      <c r="P57" s="1682"/>
      <c r="Q57" s="1675"/>
    </row>
    <row r="58" spans="2:17" ht="18" customHeight="1" x14ac:dyDescent="0.15">
      <c r="B58" s="1679"/>
      <c r="C58" s="1680"/>
      <c r="D58" s="1681"/>
      <c r="E58" s="359"/>
      <c r="F58" s="359"/>
      <c r="G58" s="359"/>
      <c r="H58" s="359"/>
      <c r="I58" s="359"/>
      <c r="J58" s="359"/>
      <c r="K58" s="359"/>
      <c r="L58" s="359"/>
      <c r="M58" s="359"/>
      <c r="N58" s="358"/>
      <c r="P58" s="1682"/>
      <c r="Q58" s="1675"/>
    </row>
    <row r="59" spans="2:17" ht="18" customHeight="1" x14ac:dyDescent="0.15">
      <c r="B59" s="1679"/>
      <c r="C59" s="1680"/>
      <c r="D59" s="1681"/>
      <c r="E59" s="359"/>
      <c r="F59" s="359"/>
      <c r="G59" s="359"/>
      <c r="H59" s="359"/>
      <c r="I59" s="359"/>
      <c r="J59" s="359"/>
      <c r="K59" s="359"/>
      <c r="L59" s="359"/>
      <c r="M59" s="359"/>
      <c r="N59" s="358"/>
      <c r="O59" s="931"/>
      <c r="P59" s="1682"/>
      <c r="Q59" s="1675"/>
    </row>
    <row r="60" spans="2:17" ht="18" customHeight="1" x14ac:dyDescent="0.15">
      <c r="B60" s="1679"/>
      <c r="C60" s="1680"/>
      <c r="D60" s="1681"/>
      <c r="E60" s="359"/>
      <c r="F60" s="359"/>
      <c r="G60" s="359"/>
      <c r="H60" s="359"/>
      <c r="I60" s="359"/>
      <c r="J60" s="359"/>
      <c r="K60" s="359"/>
      <c r="L60" s="359"/>
      <c r="M60" s="359"/>
      <c r="N60" s="358"/>
      <c r="O60" s="931"/>
      <c r="P60" s="1682"/>
      <c r="Q60" s="1675"/>
    </row>
    <row r="61" spans="2:17" ht="18" customHeight="1" x14ac:dyDescent="0.15">
      <c r="B61" s="1679"/>
      <c r="C61" s="1680"/>
      <c r="D61" s="1681"/>
      <c r="E61" s="359"/>
      <c r="F61" s="359"/>
      <c r="G61" s="359"/>
      <c r="H61" s="359"/>
      <c r="I61" s="359"/>
      <c r="J61" s="359"/>
      <c r="K61" s="359"/>
      <c r="L61" s="359"/>
      <c r="M61" s="359"/>
      <c r="N61" s="358"/>
      <c r="P61" s="1682"/>
      <c r="Q61" s="1675"/>
    </row>
    <row r="62" spans="2:17" ht="18" customHeight="1" x14ac:dyDescent="0.15">
      <c r="B62" s="1679"/>
      <c r="C62" s="1680"/>
      <c r="D62" s="1681"/>
      <c r="E62" s="359"/>
      <c r="F62" s="359"/>
      <c r="G62" s="359"/>
      <c r="H62" s="359"/>
      <c r="I62" s="359"/>
      <c r="J62" s="359"/>
      <c r="K62" s="359"/>
      <c r="L62" s="359"/>
      <c r="M62" s="359"/>
      <c r="N62" s="358"/>
      <c r="O62" s="931"/>
      <c r="P62" s="1682"/>
      <c r="Q62" s="1675"/>
    </row>
    <row r="63" spans="2:17" ht="18" customHeight="1" x14ac:dyDescent="0.15">
      <c r="B63" s="1679"/>
      <c r="C63" s="1680"/>
      <c r="D63" s="1681"/>
      <c r="E63" s="359"/>
      <c r="F63" s="359"/>
      <c r="G63" s="359"/>
      <c r="H63" s="359"/>
      <c r="I63" s="359"/>
      <c r="J63" s="359"/>
      <c r="K63" s="359"/>
      <c r="L63" s="359"/>
      <c r="M63" s="359"/>
      <c r="N63" s="358"/>
      <c r="O63" s="931"/>
      <c r="P63" s="1682"/>
      <c r="Q63" s="1675"/>
    </row>
    <row r="64" spans="2:17" ht="18" customHeight="1" x14ac:dyDescent="0.15">
      <c r="B64" s="1679"/>
      <c r="C64" s="1680"/>
      <c r="D64" s="1681"/>
      <c r="E64" s="359"/>
      <c r="F64" s="359"/>
      <c r="G64" s="359"/>
      <c r="H64" s="359"/>
      <c r="I64" s="359"/>
      <c r="J64" s="359"/>
      <c r="K64" s="359"/>
      <c r="L64" s="359"/>
      <c r="M64" s="359"/>
      <c r="N64" s="358"/>
      <c r="P64" s="1682"/>
      <c r="Q64" s="1675"/>
    </row>
    <row r="65" spans="2:17" ht="18" customHeight="1" x14ac:dyDescent="0.15">
      <c r="B65" s="1679"/>
      <c r="C65" s="1680"/>
      <c r="D65" s="1681"/>
      <c r="E65" s="359"/>
      <c r="F65" s="359"/>
      <c r="G65" s="359"/>
      <c r="H65" s="359"/>
      <c r="I65" s="359"/>
      <c r="J65" s="359"/>
      <c r="K65" s="359"/>
      <c r="L65" s="359"/>
      <c r="M65" s="359"/>
      <c r="N65" s="358"/>
      <c r="O65" s="931"/>
      <c r="P65" s="1682"/>
      <c r="Q65" s="1675"/>
    </row>
    <row r="66" spans="2:17" ht="18" customHeight="1" x14ac:dyDescent="0.15">
      <c r="B66" s="1679"/>
      <c r="C66" s="1680"/>
      <c r="D66" s="1681"/>
      <c r="E66" s="359"/>
      <c r="F66" s="359"/>
      <c r="G66" s="359"/>
      <c r="H66" s="359"/>
      <c r="I66" s="359"/>
      <c r="J66" s="359"/>
      <c r="K66" s="359"/>
      <c r="L66" s="359"/>
      <c r="M66" s="359"/>
      <c r="N66" s="358"/>
      <c r="O66" s="931"/>
      <c r="P66" s="1682"/>
      <c r="Q66" s="1675"/>
    </row>
    <row r="67" spans="2:17" ht="18" customHeight="1" x14ac:dyDescent="0.15">
      <c r="B67" s="1679"/>
      <c r="C67" s="1680"/>
      <c r="D67" s="1681"/>
      <c r="E67" s="359"/>
      <c r="F67" s="359"/>
      <c r="G67" s="359"/>
      <c r="H67" s="359"/>
      <c r="I67" s="359"/>
      <c r="J67" s="359"/>
      <c r="K67" s="359"/>
      <c r="L67" s="359"/>
      <c r="M67" s="359"/>
      <c r="N67" s="358"/>
      <c r="P67" s="1682"/>
      <c r="Q67" s="1675"/>
    </row>
    <row r="68" spans="2:17" ht="18" customHeight="1" x14ac:dyDescent="0.15">
      <c r="B68" s="1679"/>
      <c r="C68" s="1680"/>
      <c r="D68" s="1681"/>
      <c r="E68" s="359"/>
      <c r="F68" s="359"/>
      <c r="G68" s="359"/>
      <c r="H68" s="359"/>
      <c r="I68" s="359"/>
      <c r="J68" s="359"/>
      <c r="K68" s="359"/>
      <c r="L68" s="359"/>
      <c r="M68" s="359"/>
      <c r="N68" s="358"/>
      <c r="O68" s="931"/>
      <c r="P68" s="1682"/>
      <c r="Q68" s="1675"/>
    </row>
    <row r="69" spans="2:17" ht="18" customHeight="1" x14ac:dyDescent="0.15">
      <c r="B69" s="1679"/>
      <c r="C69" s="1680"/>
      <c r="D69" s="1681"/>
      <c r="E69" s="359"/>
      <c r="F69" s="359"/>
      <c r="G69" s="359"/>
      <c r="H69" s="359"/>
      <c r="I69" s="359"/>
      <c r="J69" s="359"/>
      <c r="K69" s="359"/>
      <c r="L69" s="359"/>
      <c r="M69" s="359"/>
      <c r="N69" s="358"/>
      <c r="O69" s="931"/>
      <c r="P69" s="1682"/>
      <c r="Q69" s="1675"/>
    </row>
    <row r="70" spans="2:17" ht="18" customHeight="1" x14ac:dyDescent="0.15">
      <c r="B70" s="1679"/>
      <c r="C70" s="1680"/>
      <c r="D70" s="1681"/>
      <c r="E70" s="359"/>
      <c r="F70" s="359"/>
      <c r="G70" s="359"/>
      <c r="H70" s="359"/>
      <c r="I70" s="359"/>
      <c r="J70" s="359"/>
      <c r="K70" s="359"/>
      <c r="L70" s="359"/>
      <c r="M70" s="359"/>
      <c r="N70" s="358"/>
      <c r="P70" s="1682"/>
      <c r="Q70" s="1675"/>
    </row>
    <row r="71" spans="2:17" ht="18" customHeight="1" x14ac:dyDescent="0.15">
      <c r="B71" s="1679"/>
      <c r="C71" s="1680"/>
      <c r="D71" s="1681"/>
      <c r="E71" s="359"/>
      <c r="F71" s="359"/>
      <c r="G71" s="359"/>
      <c r="H71" s="359"/>
      <c r="I71" s="359"/>
      <c r="J71" s="359"/>
      <c r="K71" s="359"/>
      <c r="L71" s="359"/>
      <c r="M71" s="359"/>
      <c r="N71" s="358"/>
      <c r="O71" s="931"/>
      <c r="P71" s="1682"/>
      <c r="Q71" s="1675"/>
    </row>
  </sheetData>
  <sheetProtection insertRows="0" deleteRows="0" autoFilter="0"/>
  <mergeCells count="81">
    <mergeCell ref="B69:B71"/>
    <mergeCell ref="C69:C71"/>
    <mergeCell ref="D69:D71"/>
    <mergeCell ref="P69:P71"/>
    <mergeCell ref="Q69:Q71"/>
    <mergeCell ref="B66:B68"/>
    <mergeCell ref="C66:C68"/>
    <mergeCell ref="D66:D68"/>
    <mergeCell ref="P66:P68"/>
    <mergeCell ref="Q66:Q68"/>
    <mergeCell ref="B63:B65"/>
    <mergeCell ref="C63:C65"/>
    <mergeCell ref="D63:D65"/>
    <mergeCell ref="P63:P65"/>
    <mergeCell ref="Q63:Q65"/>
    <mergeCell ref="B60:B62"/>
    <mergeCell ref="C60:C62"/>
    <mergeCell ref="D60:D62"/>
    <mergeCell ref="P60:P62"/>
    <mergeCell ref="Q60:Q62"/>
    <mergeCell ref="B57:B59"/>
    <mergeCell ref="C57:C59"/>
    <mergeCell ref="D57:D59"/>
    <mergeCell ref="P57:P59"/>
    <mergeCell ref="Q57:Q59"/>
    <mergeCell ref="B54:B56"/>
    <mergeCell ref="C54:C56"/>
    <mergeCell ref="D54:D56"/>
    <mergeCell ref="P54:P56"/>
    <mergeCell ref="Q54:Q56"/>
    <mergeCell ref="B51:B53"/>
    <mergeCell ref="C51:C53"/>
    <mergeCell ref="D51:D53"/>
    <mergeCell ref="P51:P53"/>
    <mergeCell ref="Q51:Q53"/>
    <mergeCell ref="B48:B50"/>
    <mergeCell ref="C48:C50"/>
    <mergeCell ref="D48:D50"/>
    <mergeCell ref="P48:P50"/>
    <mergeCell ref="Q48:Q50"/>
    <mergeCell ref="B45:B47"/>
    <mergeCell ref="C45:C47"/>
    <mergeCell ref="D45:D47"/>
    <mergeCell ref="P45:P47"/>
    <mergeCell ref="Q45:Q47"/>
    <mergeCell ref="B42:B44"/>
    <mergeCell ref="C42:C44"/>
    <mergeCell ref="D42:D44"/>
    <mergeCell ref="P42:P44"/>
    <mergeCell ref="Q42:Q44"/>
    <mergeCell ref="Q39:Q41"/>
    <mergeCell ref="B36:B38"/>
    <mergeCell ref="C36:C38"/>
    <mergeCell ref="D36:D38"/>
    <mergeCell ref="P36:P38"/>
    <mergeCell ref="Q36:Q38"/>
    <mergeCell ref="B39:B41"/>
    <mergeCell ref="C39:C41"/>
    <mergeCell ref="D39:D41"/>
    <mergeCell ref="P39:P41"/>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B5:Q5"/>
    <mergeCell ref="B6:D6"/>
    <mergeCell ref="E6:G6"/>
    <mergeCell ref="H6:M8"/>
    <mergeCell ref="N6:P6"/>
    <mergeCell ref="Q6:Q8"/>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scale="58"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dimension ref="A1:O57"/>
  <sheetViews>
    <sheetView showGridLines="0" showZeros="0" view="pageBreakPreview" zoomScale="70" zoomScaleNormal="100" zoomScaleSheetLayoutView="70" workbookViewId="0">
      <selection activeCell="D20" sqref="D20:E21"/>
    </sheetView>
  </sheetViews>
  <sheetFormatPr defaultColWidth="9" defaultRowHeight="16.5" x14ac:dyDescent="0.4"/>
  <cols>
    <col min="1" max="1" width="1.25" style="458" customWidth="1"/>
    <col min="2" max="2" width="6.375" style="458" customWidth="1"/>
    <col min="3" max="3" width="11.25" style="459" customWidth="1"/>
    <col min="4" max="4" width="16.75" style="458" customWidth="1"/>
    <col min="5" max="5" width="15.875" style="458" customWidth="1"/>
    <col min="6" max="6" width="7.25" style="458" customWidth="1"/>
    <col min="7" max="8" width="12.75" style="458" customWidth="1"/>
    <col min="9" max="9" width="14.875" style="458" customWidth="1"/>
    <col min="10" max="10" width="6.75" style="458" customWidth="1"/>
    <col min="11" max="11" width="9.875" style="458" customWidth="1"/>
    <col min="12" max="12" width="11.125" style="458" customWidth="1"/>
    <col min="13" max="13" width="8.25" style="458" customWidth="1"/>
    <col min="14" max="14" width="1.25" style="458" customWidth="1"/>
    <col min="15" max="15" width="9" style="458"/>
    <col min="16" max="19" width="16.25" style="458" customWidth="1"/>
    <col min="20" max="16384" width="9" style="458"/>
  </cols>
  <sheetData>
    <row r="1" spans="2:13" ht="19.5" x14ac:dyDescent="0.45">
      <c r="B1" s="547" t="s">
        <v>696</v>
      </c>
    </row>
    <row r="2" spans="2:13" ht="19.5" x14ac:dyDescent="0.45">
      <c r="B2" s="879" t="s">
        <v>600</v>
      </c>
      <c r="C2" s="880"/>
      <c r="D2" s="881"/>
      <c r="E2" s="881"/>
      <c r="F2" s="881"/>
      <c r="G2" s="881"/>
      <c r="H2" s="881"/>
      <c r="I2" s="546"/>
      <c r="J2" s="351"/>
      <c r="K2" s="546"/>
      <c r="L2" s="546"/>
      <c r="M2" s="882" t="s">
        <v>599</v>
      </c>
    </row>
    <row r="3" spans="2:13" s="546" customFormat="1" ht="18.75" customHeight="1" x14ac:dyDescent="0.15">
      <c r="D3" s="407"/>
      <c r="E3" s="855" t="s">
        <v>697</v>
      </c>
      <c r="F3" s="406" t="s">
        <v>698</v>
      </c>
      <c r="G3" s="406"/>
      <c r="H3" s="406"/>
      <c r="J3" s="351" t="s">
        <v>699</v>
      </c>
      <c r="K3" s="1686" t="str">
        <f>'はじめに（PC）'!D4&amp;""</f>
        <v>あいうえお活動組織</v>
      </c>
      <c r="L3" s="1686"/>
      <c r="M3" s="1686"/>
    </row>
    <row r="4" spans="2:13" s="546" customFormat="1" ht="15" customHeight="1" x14ac:dyDescent="0.15">
      <c r="B4" s="1721" t="s">
        <v>700</v>
      </c>
      <c r="C4" s="1721"/>
      <c r="D4" s="1721"/>
      <c r="E4" s="1721"/>
      <c r="F4" s="1721"/>
      <c r="G4" s="1721"/>
      <c r="H4" s="1721"/>
      <c r="I4" s="1721"/>
      <c r="J4" s="1721"/>
      <c r="K4" s="1721"/>
      <c r="L4" s="1721"/>
      <c r="M4" s="1721"/>
    </row>
    <row r="5" spans="2:13" s="546" customFormat="1" ht="27" customHeight="1" x14ac:dyDescent="0.15">
      <c r="B5" s="1722" t="s">
        <v>701</v>
      </c>
      <c r="C5" s="1722"/>
      <c r="D5" s="1722"/>
      <c r="E5" s="1722"/>
      <c r="F5" s="1722"/>
      <c r="G5" s="1722"/>
      <c r="H5" s="1722"/>
      <c r="I5" s="1722"/>
      <c r="J5" s="1722"/>
      <c r="K5" s="1722"/>
      <c r="L5" s="1722"/>
      <c r="M5" s="1722"/>
    </row>
    <row r="6" spans="2:13" s="546" customFormat="1" ht="32.450000000000003" customHeight="1" x14ac:dyDescent="0.15">
      <c r="B6" s="1722" t="s">
        <v>702</v>
      </c>
      <c r="C6" s="1722"/>
      <c r="D6" s="1722"/>
      <c r="E6" s="1722"/>
      <c r="F6" s="1722"/>
      <c r="G6" s="1722"/>
      <c r="H6" s="1722"/>
      <c r="I6" s="1722"/>
      <c r="J6" s="1722"/>
      <c r="K6" s="1722"/>
      <c r="L6" s="1722"/>
      <c r="M6" s="1722"/>
    </row>
    <row r="7" spans="2:13" s="546" customFormat="1" ht="28.5" customHeight="1" x14ac:dyDescent="0.15">
      <c r="B7" s="1722" t="s">
        <v>703</v>
      </c>
      <c r="C7" s="1722"/>
      <c r="D7" s="1722"/>
      <c r="E7" s="1722"/>
      <c r="F7" s="1722"/>
      <c r="G7" s="1722"/>
      <c r="H7" s="1722"/>
      <c r="I7" s="1722"/>
      <c r="J7" s="1722"/>
      <c r="K7" s="1722"/>
      <c r="L7" s="1722"/>
      <c r="M7" s="1722"/>
    </row>
    <row r="8" spans="2:13" ht="36" customHeight="1" x14ac:dyDescent="0.4">
      <c r="B8" s="545" t="s">
        <v>704</v>
      </c>
      <c r="C8" s="542" t="s">
        <v>705</v>
      </c>
      <c r="D8" s="1723" t="s">
        <v>706</v>
      </c>
      <c r="E8" s="1724"/>
      <c r="F8" s="544" t="s">
        <v>470</v>
      </c>
      <c r="G8" s="543" t="s">
        <v>707</v>
      </c>
      <c r="H8" s="542" t="s">
        <v>708</v>
      </c>
      <c r="I8" s="541" t="s">
        <v>709</v>
      </c>
      <c r="J8" s="540" t="s">
        <v>710</v>
      </c>
      <c r="K8" s="539" t="s">
        <v>711</v>
      </c>
      <c r="L8" s="538" t="s">
        <v>712</v>
      </c>
      <c r="M8" s="537" t="s">
        <v>713</v>
      </c>
    </row>
    <row r="9" spans="2:13" ht="33" customHeight="1" x14ac:dyDescent="0.4">
      <c r="B9" s="532">
        <v>43556</v>
      </c>
      <c r="C9" s="517" t="s">
        <v>714</v>
      </c>
      <c r="D9" s="1719" t="s">
        <v>715</v>
      </c>
      <c r="E9" s="1720"/>
      <c r="F9" s="536">
        <v>1</v>
      </c>
      <c r="G9" s="529">
        <v>100000</v>
      </c>
      <c r="H9" s="528">
        <v>0</v>
      </c>
      <c r="I9" s="513">
        <f>G9-H9</f>
        <v>100000</v>
      </c>
      <c r="J9" s="535"/>
      <c r="K9" s="534"/>
      <c r="L9" s="533"/>
      <c r="M9" s="509" t="s">
        <v>716</v>
      </c>
    </row>
    <row r="10" spans="2:13" ht="19.5" customHeight="1" x14ac:dyDescent="0.4">
      <c r="B10" s="532">
        <v>43556</v>
      </c>
      <c r="C10" s="517" t="s">
        <v>714</v>
      </c>
      <c r="D10" s="1690" t="s">
        <v>717</v>
      </c>
      <c r="E10" s="1691"/>
      <c r="F10" s="516">
        <v>2</v>
      </c>
      <c r="G10" s="515">
        <v>200000</v>
      </c>
      <c r="H10" s="514">
        <v>0</v>
      </c>
      <c r="I10" s="513">
        <f t="shared" ref="I10:I28" ca="1" si="0">IF((OFFSET(I10,-1,0)+G10-H10)&gt;=0,OFFSET(I10,-1,0)+G10-H10,"")</f>
        <v>300000</v>
      </c>
      <c r="J10" s="512"/>
      <c r="K10" s="511"/>
      <c r="L10" s="510"/>
      <c r="M10" s="509"/>
    </row>
    <row r="11" spans="2:13" ht="19.5" customHeight="1" x14ac:dyDescent="0.4">
      <c r="B11" s="518">
        <v>43575</v>
      </c>
      <c r="C11" s="517" t="s">
        <v>718</v>
      </c>
      <c r="D11" s="1690" t="s">
        <v>719</v>
      </c>
      <c r="E11" s="1691"/>
      <c r="F11" s="531">
        <v>2</v>
      </c>
      <c r="G11" s="515">
        <v>120000</v>
      </c>
      <c r="H11" s="514"/>
      <c r="I11" s="530">
        <f t="shared" ca="1" si="0"/>
        <v>420000</v>
      </c>
      <c r="J11" s="512">
        <v>1</v>
      </c>
      <c r="K11" s="511"/>
      <c r="L11" s="510" t="s">
        <v>720</v>
      </c>
      <c r="M11" s="509"/>
    </row>
    <row r="12" spans="2:13" ht="19.5" customHeight="1" x14ac:dyDescent="0.4">
      <c r="B12" s="518">
        <v>43600</v>
      </c>
      <c r="C12" s="517" t="s">
        <v>721</v>
      </c>
      <c r="D12" s="1690" t="s">
        <v>722</v>
      </c>
      <c r="E12" s="1691"/>
      <c r="F12" s="516">
        <v>1</v>
      </c>
      <c r="G12" s="515"/>
      <c r="H12" s="514">
        <v>3000</v>
      </c>
      <c r="I12" s="513">
        <f t="shared" ca="1" si="0"/>
        <v>417000</v>
      </c>
      <c r="J12" s="512" t="s">
        <v>723</v>
      </c>
      <c r="K12" s="511">
        <v>43590</v>
      </c>
      <c r="L12" s="510" t="s">
        <v>724</v>
      </c>
      <c r="M12" s="509"/>
    </row>
    <row r="13" spans="2:13" ht="19.5" customHeight="1" x14ac:dyDescent="0.4">
      <c r="B13" s="518">
        <v>43605</v>
      </c>
      <c r="C13" s="517" t="s">
        <v>725</v>
      </c>
      <c r="D13" s="1690" t="s">
        <v>726</v>
      </c>
      <c r="E13" s="1691"/>
      <c r="F13" s="516">
        <v>2</v>
      </c>
      <c r="G13" s="529"/>
      <c r="H13" s="528">
        <v>315360</v>
      </c>
      <c r="I13" s="513">
        <f t="shared" ca="1" si="0"/>
        <v>101640</v>
      </c>
      <c r="J13" s="512">
        <v>4</v>
      </c>
      <c r="K13" s="511" t="s">
        <v>727</v>
      </c>
      <c r="L13" s="510" t="s">
        <v>728</v>
      </c>
      <c r="M13" s="509"/>
    </row>
    <row r="14" spans="2:13" ht="19.5" customHeight="1" x14ac:dyDescent="0.4">
      <c r="B14" s="518">
        <v>43636</v>
      </c>
      <c r="C14" s="517" t="s">
        <v>729</v>
      </c>
      <c r="D14" s="1690" t="s">
        <v>730</v>
      </c>
      <c r="E14" s="1691"/>
      <c r="F14" s="516">
        <v>1</v>
      </c>
      <c r="G14" s="515">
        <v>2654500</v>
      </c>
      <c r="H14" s="514"/>
      <c r="I14" s="513">
        <f t="shared" ca="1" si="0"/>
        <v>2756140</v>
      </c>
      <c r="J14" s="512"/>
      <c r="K14" s="511"/>
      <c r="L14" s="510"/>
      <c r="M14" s="509"/>
    </row>
    <row r="15" spans="2:13" ht="19.5" customHeight="1" x14ac:dyDescent="0.4">
      <c r="B15" s="527">
        <v>43636</v>
      </c>
      <c r="C15" s="526" t="s">
        <v>729</v>
      </c>
      <c r="D15" s="1715" t="s">
        <v>731</v>
      </c>
      <c r="E15" s="1716"/>
      <c r="F15" s="525">
        <v>2</v>
      </c>
      <c r="G15" s="524">
        <v>1840000</v>
      </c>
      <c r="H15" s="523"/>
      <c r="I15" s="522">
        <f t="shared" ca="1" si="0"/>
        <v>4596140</v>
      </c>
      <c r="J15" s="521"/>
      <c r="K15" s="520"/>
      <c r="L15" s="519"/>
      <c r="M15" s="509"/>
    </row>
    <row r="16" spans="2:13" ht="19.5" customHeight="1" x14ac:dyDescent="0.4">
      <c r="B16" s="518">
        <v>43641</v>
      </c>
      <c r="C16" s="517" t="s">
        <v>718</v>
      </c>
      <c r="D16" s="1717" t="s">
        <v>732</v>
      </c>
      <c r="E16" s="1718"/>
      <c r="F16" s="516">
        <v>2</v>
      </c>
      <c r="G16" s="515">
        <v>-120000</v>
      </c>
      <c r="H16" s="514"/>
      <c r="I16" s="513">
        <f t="shared" ca="1" si="0"/>
        <v>4476140</v>
      </c>
      <c r="J16" s="512">
        <v>5</v>
      </c>
      <c r="K16" s="511"/>
      <c r="L16" s="510" t="s">
        <v>733</v>
      </c>
      <c r="M16" s="509"/>
    </row>
    <row r="17" spans="2:13" ht="19.5" customHeight="1" x14ac:dyDescent="0.4">
      <c r="B17" s="518">
        <v>43647</v>
      </c>
      <c r="C17" s="517" t="s">
        <v>734</v>
      </c>
      <c r="D17" s="1690" t="s">
        <v>735</v>
      </c>
      <c r="E17" s="1691"/>
      <c r="F17" s="516">
        <v>1</v>
      </c>
      <c r="G17" s="515"/>
      <c r="H17" s="514">
        <v>120000</v>
      </c>
      <c r="I17" s="513">
        <f t="shared" ca="1" si="0"/>
        <v>4356140</v>
      </c>
      <c r="J17" s="512">
        <v>6</v>
      </c>
      <c r="K17" s="511" t="s">
        <v>727</v>
      </c>
      <c r="L17" s="510"/>
      <c r="M17" s="509" t="s">
        <v>115</v>
      </c>
    </row>
    <row r="18" spans="2:13" ht="19.5" customHeight="1" x14ac:dyDescent="0.4">
      <c r="B18" s="518">
        <v>43656</v>
      </c>
      <c r="C18" s="517" t="s">
        <v>725</v>
      </c>
      <c r="D18" s="1690" t="s">
        <v>726</v>
      </c>
      <c r="E18" s="1691"/>
      <c r="F18" s="516">
        <v>1</v>
      </c>
      <c r="G18" s="515"/>
      <c r="H18" s="514">
        <v>500000</v>
      </c>
      <c r="I18" s="513">
        <f t="shared" ca="1" si="0"/>
        <v>3856140</v>
      </c>
      <c r="J18" s="512">
        <v>7</v>
      </c>
      <c r="K18" s="511"/>
      <c r="L18" s="510" t="s">
        <v>736</v>
      </c>
      <c r="M18" s="509"/>
    </row>
    <row r="19" spans="2:13" ht="19.5" customHeight="1" x14ac:dyDescent="0.4">
      <c r="B19" s="518">
        <v>43678</v>
      </c>
      <c r="C19" s="517" t="s">
        <v>737</v>
      </c>
      <c r="D19" s="1690" t="s">
        <v>738</v>
      </c>
      <c r="E19" s="1691"/>
      <c r="F19" s="516">
        <v>2</v>
      </c>
      <c r="G19" s="515"/>
      <c r="H19" s="514">
        <v>324000</v>
      </c>
      <c r="I19" s="513">
        <f t="shared" ca="1" si="0"/>
        <v>3532140</v>
      </c>
      <c r="J19" s="512">
        <v>8</v>
      </c>
      <c r="K19" s="511" t="s">
        <v>739</v>
      </c>
      <c r="L19" s="510" t="s">
        <v>740</v>
      </c>
      <c r="M19" s="509"/>
    </row>
    <row r="20" spans="2:13" ht="19.5" customHeight="1" x14ac:dyDescent="0.4">
      <c r="B20" s="518">
        <v>43697</v>
      </c>
      <c r="C20" s="517" t="s">
        <v>718</v>
      </c>
      <c r="D20" s="1690" t="s">
        <v>741</v>
      </c>
      <c r="E20" s="1691"/>
      <c r="F20" s="516">
        <v>1</v>
      </c>
      <c r="G20" s="515">
        <v>35</v>
      </c>
      <c r="H20" s="514">
        <v>0</v>
      </c>
      <c r="I20" s="513">
        <f t="shared" ca="1" si="0"/>
        <v>3532175</v>
      </c>
      <c r="J20" s="512"/>
      <c r="K20" s="511"/>
      <c r="L20" s="510"/>
      <c r="M20" s="509"/>
    </row>
    <row r="21" spans="2:13" ht="19.5" customHeight="1" x14ac:dyDescent="0.4">
      <c r="B21" s="518">
        <v>43709</v>
      </c>
      <c r="C21" s="517" t="s">
        <v>721</v>
      </c>
      <c r="D21" s="1690" t="s">
        <v>742</v>
      </c>
      <c r="E21" s="1691"/>
      <c r="F21" s="516">
        <v>1</v>
      </c>
      <c r="G21" s="515"/>
      <c r="H21" s="514">
        <v>125000</v>
      </c>
      <c r="I21" s="513">
        <f t="shared" ca="1" si="0"/>
        <v>3407175</v>
      </c>
      <c r="J21" s="512">
        <v>9</v>
      </c>
      <c r="K21" s="511" t="s">
        <v>620</v>
      </c>
      <c r="L21" s="510"/>
      <c r="M21" s="509"/>
    </row>
    <row r="22" spans="2:13" ht="19.5" customHeight="1" x14ac:dyDescent="0.4">
      <c r="B22" s="518">
        <v>43718</v>
      </c>
      <c r="C22" s="517" t="s">
        <v>734</v>
      </c>
      <c r="D22" s="1690" t="s">
        <v>743</v>
      </c>
      <c r="E22" s="1691"/>
      <c r="F22" s="516">
        <v>1</v>
      </c>
      <c r="G22" s="515"/>
      <c r="H22" s="514">
        <v>1200000</v>
      </c>
      <c r="I22" s="513">
        <f t="shared" ca="1" si="0"/>
        <v>2207175</v>
      </c>
      <c r="J22" s="512">
        <v>10</v>
      </c>
      <c r="K22" s="511" t="s">
        <v>744</v>
      </c>
      <c r="L22" s="510" t="s">
        <v>745</v>
      </c>
      <c r="M22" s="509"/>
    </row>
    <row r="23" spans="2:13" ht="19.5" customHeight="1" x14ac:dyDescent="0.4">
      <c r="B23" s="518">
        <v>43770</v>
      </c>
      <c r="C23" s="517" t="s">
        <v>734</v>
      </c>
      <c r="D23" s="1690" t="s">
        <v>746</v>
      </c>
      <c r="E23" s="1691"/>
      <c r="F23" s="516">
        <v>2</v>
      </c>
      <c r="G23" s="515"/>
      <c r="H23" s="514">
        <v>80000</v>
      </c>
      <c r="I23" s="513">
        <f t="shared" ca="1" si="0"/>
        <v>2127175</v>
      </c>
      <c r="J23" s="512">
        <v>11</v>
      </c>
      <c r="K23" s="511" t="s">
        <v>747</v>
      </c>
      <c r="L23" s="510"/>
      <c r="M23" s="509"/>
    </row>
    <row r="24" spans="2:13" ht="19.5" customHeight="1" x14ac:dyDescent="0.4">
      <c r="B24" s="518">
        <v>43784</v>
      </c>
      <c r="C24" s="517" t="s">
        <v>737</v>
      </c>
      <c r="D24" s="1690" t="s">
        <v>746</v>
      </c>
      <c r="E24" s="1691"/>
      <c r="F24" s="516">
        <v>2</v>
      </c>
      <c r="G24" s="515"/>
      <c r="H24" s="514">
        <v>1320000</v>
      </c>
      <c r="I24" s="513">
        <f t="shared" ca="1" si="0"/>
        <v>807175</v>
      </c>
      <c r="J24" s="512">
        <v>12</v>
      </c>
      <c r="K24" s="511" t="s">
        <v>747</v>
      </c>
      <c r="L24" s="510" t="s">
        <v>748</v>
      </c>
      <c r="M24" s="509"/>
    </row>
    <row r="25" spans="2:13" ht="19.5" customHeight="1" x14ac:dyDescent="0.4">
      <c r="B25" s="518">
        <v>43516</v>
      </c>
      <c r="C25" s="517" t="s">
        <v>718</v>
      </c>
      <c r="D25" s="1690" t="s">
        <v>741</v>
      </c>
      <c r="E25" s="1691"/>
      <c r="F25" s="516">
        <v>1</v>
      </c>
      <c r="G25" s="515">
        <v>8</v>
      </c>
      <c r="H25" s="514">
        <v>0</v>
      </c>
      <c r="I25" s="513">
        <f t="shared" ca="1" si="0"/>
        <v>807183</v>
      </c>
      <c r="J25" s="512"/>
      <c r="K25" s="511"/>
      <c r="L25" s="510"/>
      <c r="M25" s="509"/>
    </row>
    <row r="26" spans="2:13" ht="19.5" customHeight="1" x14ac:dyDescent="0.4">
      <c r="B26" s="518">
        <v>43534</v>
      </c>
      <c r="C26" s="517" t="s">
        <v>734</v>
      </c>
      <c r="D26" s="1690" t="s">
        <v>749</v>
      </c>
      <c r="E26" s="1691"/>
      <c r="F26" s="516">
        <v>1</v>
      </c>
      <c r="G26" s="515"/>
      <c r="H26" s="514">
        <v>700000</v>
      </c>
      <c r="I26" s="513">
        <f t="shared" ca="1" si="0"/>
        <v>107183</v>
      </c>
      <c r="J26" s="512">
        <v>13</v>
      </c>
      <c r="K26" s="511" t="s">
        <v>750</v>
      </c>
      <c r="L26" s="510" t="s">
        <v>751</v>
      </c>
      <c r="M26" s="509"/>
    </row>
    <row r="27" spans="2:13" ht="33" customHeight="1" x14ac:dyDescent="0.4">
      <c r="B27" s="518">
        <v>43555</v>
      </c>
      <c r="C27" s="517" t="s">
        <v>752</v>
      </c>
      <c r="D27" s="1690" t="s">
        <v>753</v>
      </c>
      <c r="E27" s="1692"/>
      <c r="F27" s="516">
        <v>1</v>
      </c>
      <c r="G27" s="515"/>
      <c r="H27" s="514">
        <v>1000</v>
      </c>
      <c r="I27" s="513">
        <f t="shared" ca="1" si="0"/>
        <v>106183</v>
      </c>
      <c r="J27" s="512">
        <v>14</v>
      </c>
      <c r="K27" s="511" t="s">
        <v>620</v>
      </c>
      <c r="L27" s="510"/>
      <c r="M27" s="509"/>
    </row>
    <row r="28" spans="2:13" ht="16.5" customHeight="1" thickBot="1" x14ac:dyDescent="0.45">
      <c r="B28" s="518">
        <v>43555</v>
      </c>
      <c r="C28" s="517" t="s">
        <v>752</v>
      </c>
      <c r="D28" s="1690" t="s">
        <v>754</v>
      </c>
      <c r="E28" s="1691"/>
      <c r="F28" s="516">
        <v>2</v>
      </c>
      <c r="G28" s="515"/>
      <c r="H28" s="514">
        <v>640</v>
      </c>
      <c r="I28" s="513">
        <f t="shared" ca="1" si="0"/>
        <v>105543</v>
      </c>
      <c r="J28" s="512">
        <v>15</v>
      </c>
      <c r="K28" s="511" t="s">
        <v>620</v>
      </c>
      <c r="L28" s="510"/>
      <c r="M28" s="509"/>
    </row>
    <row r="29" spans="2:13" ht="19.5" customHeight="1" thickTop="1" x14ac:dyDescent="0.4">
      <c r="B29" s="1693" t="s">
        <v>755</v>
      </c>
      <c r="C29" s="1694"/>
      <c r="D29" s="1694"/>
      <c r="E29" s="1694"/>
      <c r="F29" s="1695"/>
      <c r="G29" s="508">
        <f ca="1">IF(SUM(G9:OFFSET(G29,-1,0))&gt;0,SUM(G9:OFFSET(G29,-1,0)),"")</f>
        <v>4794543</v>
      </c>
      <c r="H29" s="507">
        <f ca="1">IF(SUM(H9:OFFSET(H29,-1,0))&gt;0,SUM(H9:OFFSET(H29,-1,0)),"")</f>
        <v>4689000</v>
      </c>
      <c r="I29" s="506">
        <f ca="1">IFERROR(SUM(G29-H29),"")</f>
        <v>105543</v>
      </c>
      <c r="J29" s="505"/>
      <c r="K29" s="504"/>
      <c r="L29" s="503"/>
      <c r="M29" s="502"/>
    </row>
    <row r="30" spans="2:13" ht="18.75" customHeight="1" x14ac:dyDescent="0.4">
      <c r="B30" s="501" t="s">
        <v>756</v>
      </c>
      <c r="C30" s="500"/>
      <c r="D30" s="499"/>
      <c r="E30" s="499"/>
      <c r="F30" s="498"/>
      <c r="G30" s="498"/>
      <c r="H30" s="497"/>
      <c r="I30" s="496"/>
      <c r="J30" s="496"/>
      <c r="K30" s="496"/>
    </row>
    <row r="31" spans="2:13" ht="18.75" customHeight="1" x14ac:dyDescent="0.4">
      <c r="B31" s="501"/>
      <c r="C31" s="500"/>
      <c r="D31" s="499"/>
      <c r="E31" s="499"/>
      <c r="F31" s="498"/>
      <c r="G31" s="498"/>
      <c r="H31" s="497"/>
      <c r="I31" s="496"/>
      <c r="J31" s="496"/>
      <c r="K31" s="496"/>
    </row>
    <row r="32" spans="2:13" ht="14.25" customHeight="1" x14ac:dyDescent="0.4">
      <c r="B32" s="495"/>
      <c r="C32" s="495"/>
      <c r="D32" s="495"/>
      <c r="E32" s="495"/>
      <c r="F32" s="495"/>
      <c r="G32" s="495"/>
      <c r="H32" s="495"/>
      <c r="I32" s="495"/>
      <c r="J32" s="495"/>
      <c r="K32" s="495"/>
    </row>
    <row r="33" spans="1:15" s="467" customFormat="1" ht="19.5" customHeight="1" x14ac:dyDescent="0.45">
      <c r="A33" s="469"/>
      <c r="B33" s="494" t="s">
        <v>757</v>
      </c>
      <c r="C33" s="493">
        <v>1</v>
      </c>
      <c r="D33" s="1696" t="s">
        <v>758</v>
      </c>
      <c r="E33" s="1696"/>
      <c r="F33" s="458"/>
      <c r="G33" s="492" t="s">
        <v>757</v>
      </c>
      <c r="H33" s="491">
        <v>2</v>
      </c>
      <c r="I33" s="490" t="s">
        <v>759</v>
      </c>
      <c r="J33" s="458"/>
      <c r="K33" s="489" t="s">
        <v>760</v>
      </c>
      <c r="L33" s="470"/>
      <c r="N33" s="469"/>
      <c r="O33" s="410"/>
    </row>
    <row r="34" spans="1:15" s="467" customFormat="1" ht="19.5" customHeight="1" x14ac:dyDescent="0.45">
      <c r="A34" s="469"/>
      <c r="B34" s="1697" t="s">
        <v>427</v>
      </c>
      <c r="C34" s="1697"/>
      <c r="D34" s="1698" t="s">
        <v>761</v>
      </c>
      <c r="E34" s="1699"/>
      <c r="F34" s="478"/>
      <c r="G34" s="1697" t="s">
        <v>427</v>
      </c>
      <c r="H34" s="1697"/>
      <c r="I34" s="1698" t="s">
        <v>761</v>
      </c>
      <c r="J34" s="1712"/>
      <c r="K34" s="1699"/>
      <c r="L34" s="468"/>
      <c r="N34" s="469"/>
    </row>
    <row r="35" spans="1:15" s="467" customFormat="1" ht="19.5" customHeight="1" x14ac:dyDescent="0.45">
      <c r="A35" s="469"/>
      <c r="B35" s="1697"/>
      <c r="C35" s="1697"/>
      <c r="D35" s="934" t="s">
        <v>762</v>
      </c>
      <c r="E35" s="488" t="s">
        <v>763</v>
      </c>
      <c r="F35" s="478"/>
      <c r="G35" s="1697"/>
      <c r="H35" s="1697"/>
      <c r="I35" s="934" t="s">
        <v>762</v>
      </c>
      <c r="J35" s="1713" t="s">
        <v>763</v>
      </c>
      <c r="K35" s="1714"/>
      <c r="L35" s="468"/>
      <c r="N35" s="469"/>
    </row>
    <row r="36" spans="1:15" s="467" customFormat="1" ht="19.5" customHeight="1" x14ac:dyDescent="0.45">
      <c r="A36" s="469"/>
      <c r="B36" s="1707" t="s">
        <v>714</v>
      </c>
      <c r="C36" s="1707"/>
      <c r="D36" s="487">
        <f>SUMIFS($G$9:$G$28,$C$9:$C$28,B36,$F$9:$F$28,$C$33)</f>
        <v>100000</v>
      </c>
      <c r="E36" s="486"/>
      <c r="F36" s="478"/>
      <c r="G36" s="1707" t="s">
        <v>714</v>
      </c>
      <c r="H36" s="1707"/>
      <c r="I36" s="487">
        <f>SUMIFS($G$9:$G$28,$C$9:$C$28,G36,$F$9:$F$28,$H$33)</f>
        <v>200000</v>
      </c>
      <c r="J36" s="1710"/>
      <c r="K36" s="1711"/>
      <c r="L36" s="468"/>
      <c r="N36" s="469"/>
    </row>
    <row r="37" spans="1:15" s="467" customFormat="1" ht="19.5" customHeight="1" x14ac:dyDescent="0.45">
      <c r="A37" s="469"/>
      <c r="B37" s="1707" t="s">
        <v>729</v>
      </c>
      <c r="C37" s="1707"/>
      <c r="D37" s="485">
        <f>SUMIFS($G$9:$G$28,$C$9:$C$28,B37,$F$9:$F$28,$C$33)</f>
        <v>2654500</v>
      </c>
      <c r="E37" s="486"/>
      <c r="F37" s="478"/>
      <c r="G37" s="1707" t="s">
        <v>729</v>
      </c>
      <c r="H37" s="1707"/>
      <c r="I37" s="485">
        <f>SUMIFS($G$9:$G$28,$C$9:$C$28,G37,$F$9:$F$28,$H$33)</f>
        <v>1840000</v>
      </c>
      <c r="J37" s="1710"/>
      <c r="K37" s="1711"/>
      <c r="L37" s="468"/>
      <c r="N37" s="469"/>
    </row>
    <row r="38" spans="1:15" s="467" customFormat="1" ht="19.5" customHeight="1" x14ac:dyDescent="0.45">
      <c r="A38" s="469"/>
      <c r="B38" s="1707" t="s">
        <v>718</v>
      </c>
      <c r="C38" s="1707"/>
      <c r="D38" s="485">
        <f>SUMIFS($G$9:$G$28,$C$9:$C$28,B38,$F$9:$F$28,$C$33)</f>
        <v>43</v>
      </c>
      <c r="E38" s="486"/>
      <c r="F38" s="478"/>
      <c r="G38" s="1707" t="s">
        <v>718</v>
      </c>
      <c r="H38" s="1707"/>
      <c r="I38" s="485">
        <f>SUMIFS($G$9:$G$28,$C$9:$C$28,G38,$F$9:$F$28,$H$33)</f>
        <v>0</v>
      </c>
      <c r="J38" s="1710"/>
      <c r="K38" s="1711"/>
      <c r="L38" s="468"/>
      <c r="N38" s="469"/>
    </row>
    <row r="39" spans="1:15" s="467" customFormat="1" ht="19.5" customHeight="1" x14ac:dyDescent="0.45">
      <c r="A39" s="469"/>
      <c r="B39" s="1707" t="s">
        <v>734</v>
      </c>
      <c r="C39" s="1707"/>
      <c r="D39" s="484"/>
      <c r="E39" s="483">
        <f>SUMIFS($H$9:$H$28,$C$9:$C$28,B39,$F$9:$F$28,$C$33)</f>
        <v>2020000</v>
      </c>
      <c r="F39" s="478"/>
      <c r="G39" s="1707" t="s">
        <v>734</v>
      </c>
      <c r="H39" s="1707"/>
      <c r="I39" s="484"/>
      <c r="J39" s="1708">
        <f>SUMIFS($H$9:$H$28,$C$9:$C$28,G39,$F$9:$F$28,$H$33)</f>
        <v>80000</v>
      </c>
      <c r="K39" s="1709">
        <f>SUMIF($C$9:$C$27,H39,$H$9:$H$27)</f>
        <v>0</v>
      </c>
      <c r="L39" s="468"/>
      <c r="N39" s="469"/>
    </row>
    <row r="40" spans="1:15" s="467" customFormat="1" ht="19.5" customHeight="1" x14ac:dyDescent="0.45">
      <c r="A40" s="469"/>
      <c r="B40" s="1707" t="s">
        <v>725</v>
      </c>
      <c r="C40" s="1707"/>
      <c r="D40" s="484"/>
      <c r="E40" s="483">
        <f>SUMIFS($H$9:$H$28,$C$9:$C$28,B40,$F$9:$F$28,$C$33)</f>
        <v>500000</v>
      </c>
      <c r="F40" s="478"/>
      <c r="G40" s="1707" t="s">
        <v>725</v>
      </c>
      <c r="H40" s="1707"/>
      <c r="I40" s="484"/>
      <c r="J40" s="1708">
        <f>SUMIFS($H$9:$H$28,$C$9:$C$28,G40,$F$9:$F$28,$H$33)</f>
        <v>315360</v>
      </c>
      <c r="K40" s="1709">
        <f>SUMIF($C$9:$C$27,H40,$H$9:$H$27)</f>
        <v>0</v>
      </c>
      <c r="L40" s="468"/>
      <c r="N40" s="469"/>
    </row>
    <row r="41" spans="1:15" s="467" customFormat="1" ht="19.5" customHeight="1" x14ac:dyDescent="0.45">
      <c r="A41" s="469"/>
      <c r="B41" s="1707" t="s">
        <v>737</v>
      </c>
      <c r="C41" s="1707"/>
      <c r="D41" s="484"/>
      <c r="E41" s="483">
        <f>SUMIFS($H$9:$H$28,$C$9:$C$28,B41,$F$9:$F$28,$C$33)</f>
        <v>0</v>
      </c>
      <c r="F41" s="478"/>
      <c r="G41" s="1707" t="s">
        <v>737</v>
      </c>
      <c r="H41" s="1707"/>
      <c r="I41" s="484"/>
      <c r="J41" s="1708">
        <f>SUMIFS($H$9:$H$28,$C$9:$C$28,G41,$F$9:$F$28,$H$33)</f>
        <v>1644000</v>
      </c>
      <c r="K41" s="1709">
        <f>SUMIF($C$9:$C$27,H41,$H$9:$H$27)</f>
        <v>0</v>
      </c>
      <c r="L41" s="468"/>
      <c r="N41" s="469"/>
    </row>
    <row r="42" spans="1:15" s="467" customFormat="1" ht="19.5" customHeight="1" x14ac:dyDescent="0.45">
      <c r="A42" s="469"/>
      <c r="B42" s="1707" t="s">
        <v>721</v>
      </c>
      <c r="C42" s="1707"/>
      <c r="D42" s="484"/>
      <c r="E42" s="483">
        <f>SUMIFS($H$9:$H$28,$C$9:$C$28,B42,$F$9:$F$28,$C$33)</f>
        <v>128000</v>
      </c>
      <c r="F42" s="478"/>
      <c r="G42" s="1707" t="s">
        <v>721</v>
      </c>
      <c r="H42" s="1707"/>
      <c r="I42" s="484"/>
      <c r="J42" s="1708">
        <f>SUMIFS($H$9:$H$28,$C$9:$C$28,G42,$F$9:$F$28,$H$33)</f>
        <v>0</v>
      </c>
      <c r="K42" s="1709">
        <f>SUMIF($C$9:$C$27,H42,$H$9:$H$27)</f>
        <v>0</v>
      </c>
      <c r="L42" s="468"/>
      <c r="N42" s="469"/>
    </row>
    <row r="43" spans="1:15" s="467" customFormat="1" ht="19.5" customHeight="1" x14ac:dyDescent="0.45">
      <c r="A43" s="469"/>
      <c r="B43" s="1707" t="s">
        <v>752</v>
      </c>
      <c r="C43" s="1707"/>
      <c r="D43" s="482"/>
      <c r="E43" s="483">
        <f>SUMIFS($H$9:$H$28,$C$9:$C$28,B43,$F$9:$F$28,$C$33)</f>
        <v>1000</v>
      </c>
      <c r="F43" s="478"/>
      <c r="G43" s="1707" t="s">
        <v>752</v>
      </c>
      <c r="H43" s="1707"/>
      <c r="I43" s="482"/>
      <c r="J43" s="1708">
        <f>SUMIFS($H$9:$H$28,$C$9:$C$28,G43,$F$9:$F$28,$H$33)</f>
        <v>640</v>
      </c>
      <c r="K43" s="1709">
        <f>SUMIF($C$9:$C$27,H43,$H$9:$H$27)</f>
        <v>0</v>
      </c>
      <c r="L43" s="468"/>
      <c r="N43" s="469"/>
    </row>
    <row r="44" spans="1:15" s="467" customFormat="1" ht="19.5" customHeight="1" thickBot="1" x14ac:dyDescent="0.5">
      <c r="A44" s="469"/>
      <c r="B44" s="1700" t="s">
        <v>764</v>
      </c>
      <c r="C44" s="1700"/>
      <c r="D44" s="480"/>
      <c r="E44" s="481">
        <f>D45-SUM(E36:E43)</f>
        <v>105543</v>
      </c>
      <c r="F44" s="478"/>
      <c r="G44" s="1701" t="s">
        <v>765</v>
      </c>
      <c r="H44" s="1701"/>
      <c r="I44" s="480"/>
      <c r="J44" s="1702">
        <f>I45-SUM(J36:K43)</f>
        <v>0</v>
      </c>
      <c r="K44" s="1703"/>
      <c r="L44" s="468"/>
      <c r="N44" s="469"/>
    </row>
    <row r="45" spans="1:15" s="467" customFormat="1" ht="19.5" customHeight="1" thickTop="1" x14ac:dyDescent="0.45">
      <c r="A45" s="469"/>
      <c r="B45" s="1704" t="s">
        <v>755</v>
      </c>
      <c r="C45" s="1704"/>
      <c r="D45" s="935">
        <f>SUM(D36:D44)</f>
        <v>2754543</v>
      </c>
      <c r="E45" s="479">
        <f>SUM(E36:E44)</f>
        <v>2754543</v>
      </c>
      <c r="F45" s="478"/>
      <c r="G45" s="1704" t="s">
        <v>755</v>
      </c>
      <c r="H45" s="1704"/>
      <c r="I45" s="935">
        <f>SUM(I36:I44)</f>
        <v>2040000</v>
      </c>
      <c r="J45" s="1705">
        <f>SUM(J36:K44)</f>
        <v>2040000</v>
      </c>
      <c r="K45" s="1706"/>
      <c r="L45" s="468"/>
      <c r="N45" s="469"/>
    </row>
    <row r="46" spans="1:15" s="467" customFormat="1" ht="7.5" customHeight="1" x14ac:dyDescent="0.45">
      <c r="A46" s="469"/>
      <c r="B46" s="477"/>
      <c r="C46" s="476"/>
      <c r="D46" s="475"/>
      <c r="E46" s="474"/>
      <c r="G46" s="473"/>
      <c r="H46" s="471"/>
      <c r="I46" s="472"/>
      <c r="J46" s="472"/>
      <c r="K46" s="471"/>
      <c r="L46" s="470"/>
      <c r="N46" s="469"/>
      <c r="O46" s="468"/>
    </row>
    <row r="47" spans="1:15" s="460" customFormat="1" ht="18" customHeight="1" x14ac:dyDescent="0.45">
      <c r="B47" s="465" t="s">
        <v>766</v>
      </c>
      <c r="C47" s="466"/>
      <c r="D47" s="465"/>
      <c r="E47" s="465"/>
      <c r="F47" s="465"/>
      <c r="G47" s="465"/>
      <c r="H47" s="465"/>
      <c r="I47" s="465"/>
      <c r="J47" s="464"/>
      <c r="K47" s="464"/>
      <c r="L47" s="464"/>
    </row>
    <row r="48" spans="1:15" s="460" customFormat="1" ht="18" customHeight="1" x14ac:dyDescent="0.45">
      <c r="B48" s="462" t="s">
        <v>767</v>
      </c>
      <c r="C48" s="462" t="s">
        <v>768</v>
      </c>
      <c r="D48" s="1687" t="s">
        <v>769</v>
      </c>
      <c r="E48" s="1688"/>
      <c r="F48" s="1688"/>
      <c r="G48" s="1688"/>
      <c r="H48" s="1688"/>
      <c r="I48" s="1688"/>
      <c r="J48" s="1688"/>
      <c r="K48" s="1688"/>
      <c r="L48" s="1689"/>
    </row>
    <row r="49" spans="2:12" s="460" customFormat="1" ht="18" customHeight="1" x14ac:dyDescent="0.45">
      <c r="B49" s="462">
        <v>1</v>
      </c>
      <c r="C49" s="462" t="s">
        <v>770</v>
      </c>
      <c r="D49" s="1683" t="s">
        <v>771</v>
      </c>
      <c r="E49" s="1684"/>
      <c r="F49" s="1684"/>
      <c r="G49" s="1684"/>
      <c r="H49" s="1684"/>
      <c r="I49" s="1684"/>
      <c r="J49" s="1684"/>
      <c r="K49" s="1684"/>
      <c r="L49" s="1685"/>
    </row>
    <row r="50" spans="2:12" s="460" customFormat="1" ht="18" customHeight="1" x14ac:dyDescent="0.45">
      <c r="B50" s="462">
        <v>2</v>
      </c>
      <c r="C50" s="462" t="s">
        <v>772</v>
      </c>
      <c r="D50" s="1683" t="s">
        <v>773</v>
      </c>
      <c r="E50" s="1684"/>
      <c r="F50" s="1684"/>
      <c r="G50" s="1684"/>
      <c r="H50" s="1684"/>
      <c r="I50" s="1684"/>
      <c r="J50" s="1684"/>
      <c r="K50" s="1684"/>
      <c r="L50" s="1685"/>
    </row>
    <row r="51" spans="2:12" s="460" customFormat="1" ht="18" customHeight="1" x14ac:dyDescent="0.45">
      <c r="B51" s="462">
        <v>3</v>
      </c>
      <c r="C51" s="462" t="s">
        <v>774</v>
      </c>
      <c r="D51" s="1683" t="s">
        <v>775</v>
      </c>
      <c r="E51" s="1684"/>
      <c r="F51" s="1684"/>
      <c r="G51" s="1684"/>
      <c r="H51" s="1684"/>
      <c r="I51" s="1684"/>
      <c r="J51" s="1684"/>
      <c r="K51" s="1684"/>
      <c r="L51" s="1685"/>
    </row>
    <row r="52" spans="2:12" s="460" customFormat="1" ht="18" customHeight="1" x14ac:dyDescent="0.45">
      <c r="B52" s="462">
        <v>4</v>
      </c>
      <c r="C52" s="462" t="s">
        <v>776</v>
      </c>
      <c r="D52" s="1683" t="s">
        <v>777</v>
      </c>
      <c r="E52" s="1684"/>
      <c r="F52" s="1684"/>
      <c r="G52" s="1684"/>
      <c r="H52" s="1684"/>
      <c r="I52" s="1684"/>
      <c r="J52" s="1684"/>
      <c r="K52" s="1684"/>
      <c r="L52" s="1685"/>
    </row>
    <row r="53" spans="2:12" s="460" customFormat="1" ht="24.75" customHeight="1" x14ac:dyDescent="0.45">
      <c r="B53" s="462">
        <v>5</v>
      </c>
      <c r="C53" s="463" t="s">
        <v>778</v>
      </c>
      <c r="D53" s="1683" t="s">
        <v>779</v>
      </c>
      <c r="E53" s="1684"/>
      <c r="F53" s="1684"/>
      <c r="G53" s="1684"/>
      <c r="H53" s="1684"/>
      <c r="I53" s="1684"/>
      <c r="J53" s="1684"/>
      <c r="K53" s="1684"/>
      <c r="L53" s="1685"/>
    </row>
    <row r="54" spans="2:12" s="460" customFormat="1" ht="24.75" customHeight="1" x14ac:dyDescent="0.45">
      <c r="B54" s="462">
        <v>6</v>
      </c>
      <c r="C54" s="462" t="s">
        <v>780</v>
      </c>
      <c r="D54" s="1683" t="s">
        <v>781</v>
      </c>
      <c r="E54" s="1684"/>
      <c r="F54" s="1684"/>
      <c r="G54" s="1684"/>
      <c r="H54" s="1684"/>
      <c r="I54" s="1684"/>
      <c r="J54" s="1684"/>
      <c r="K54" s="1684"/>
      <c r="L54" s="1685"/>
    </row>
    <row r="55" spans="2:12" s="460" customFormat="1" ht="28.5" customHeight="1" x14ac:dyDescent="0.45">
      <c r="B55" s="461">
        <v>7</v>
      </c>
      <c r="C55" s="461" t="s">
        <v>782</v>
      </c>
      <c r="D55" s="1683" t="s">
        <v>783</v>
      </c>
      <c r="E55" s="1684"/>
      <c r="F55" s="1684"/>
      <c r="G55" s="1684"/>
      <c r="H55" s="1684"/>
      <c r="I55" s="1684"/>
      <c r="J55" s="1684"/>
      <c r="K55" s="1684"/>
      <c r="L55" s="1685"/>
    </row>
    <row r="56" spans="2:12" s="460" customFormat="1" ht="18.75" customHeight="1" x14ac:dyDescent="0.45">
      <c r="B56" s="461">
        <v>8</v>
      </c>
      <c r="C56" s="461" t="s">
        <v>784</v>
      </c>
      <c r="D56" s="1683" t="s">
        <v>785</v>
      </c>
      <c r="E56" s="1684"/>
      <c r="F56" s="1684"/>
      <c r="G56" s="1684"/>
      <c r="H56" s="1684"/>
      <c r="I56" s="1684"/>
      <c r="J56" s="1684"/>
      <c r="K56" s="1684"/>
      <c r="L56" s="1685"/>
    </row>
    <row r="57" spans="2:12" ht="18.75" customHeight="1" x14ac:dyDescent="0.4"/>
  </sheetData>
  <mergeCells count="72">
    <mergeCell ref="D9:E9"/>
    <mergeCell ref="B4:M4"/>
    <mergeCell ref="B5:M5"/>
    <mergeCell ref="B6:M6"/>
    <mergeCell ref="B7:M7"/>
    <mergeCell ref="D8:E8"/>
    <mergeCell ref="D21:E21"/>
    <mergeCell ref="D10:E10"/>
    <mergeCell ref="D11:E11"/>
    <mergeCell ref="D12:E12"/>
    <mergeCell ref="D13:E13"/>
    <mergeCell ref="D14:E14"/>
    <mergeCell ref="D15:E15"/>
    <mergeCell ref="D16:E16"/>
    <mergeCell ref="D17:E17"/>
    <mergeCell ref="D18:E18"/>
    <mergeCell ref="D19:E19"/>
    <mergeCell ref="D20:E20"/>
    <mergeCell ref="G34:H35"/>
    <mergeCell ref="I34:K34"/>
    <mergeCell ref="J35:K35"/>
    <mergeCell ref="D22:E22"/>
    <mergeCell ref="D23:E23"/>
    <mergeCell ref="D24:E24"/>
    <mergeCell ref="D25:E25"/>
    <mergeCell ref="D26:E26"/>
    <mergeCell ref="B36:C36"/>
    <mergeCell ref="G36:H36"/>
    <mergeCell ref="J36:K36"/>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B44:C44"/>
    <mergeCell ref="G44:H44"/>
    <mergeCell ref="J44:K44"/>
    <mergeCell ref="B45:C45"/>
    <mergeCell ref="G45:H45"/>
    <mergeCell ref="J45:K45"/>
    <mergeCell ref="D54:L54"/>
    <mergeCell ref="D55:L55"/>
    <mergeCell ref="D56:L56"/>
    <mergeCell ref="K3:M3"/>
    <mergeCell ref="D48:L48"/>
    <mergeCell ref="D49:L49"/>
    <mergeCell ref="D50:L50"/>
    <mergeCell ref="D51:L51"/>
    <mergeCell ref="D52:L52"/>
    <mergeCell ref="D53:L53"/>
    <mergeCell ref="D28:E28"/>
    <mergeCell ref="D27:E27"/>
    <mergeCell ref="B29:F29"/>
    <mergeCell ref="D33:E33"/>
    <mergeCell ref="B34:C35"/>
    <mergeCell ref="D34:E34"/>
  </mergeCells>
  <phoneticPr fontId="4"/>
  <dataValidations count="4">
    <dataValidation imeMode="off" allowBlank="1" showInputMessage="1" showErrorMessage="1" sqref="B9:B28 G9:H28 J9:K28" xr:uid="{00000000-0002-0000-0000-000003000000}"/>
    <dataValidation type="list" allowBlank="1" showInputMessage="1" showErrorMessage="1" sqref="M9:M28" xr:uid="{DA20F7C8-75E8-4D5B-9466-92F1F69352F2}">
      <formula1>"○,　"</formula1>
    </dataValidation>
    <dataValidation type="list" allowBlank="1" showInputMessage="1" showErrorMessage="1" sqref="C9:C28" xr:uid="{1B2218EA-B086-41A0-B8EE-B8FD10E9703F}">
      <formula1>J</formula1>
    </dataValidation>
    <dataValidation type="list" allowBlank="1" showInputMessage="1" showErrorMessage="1" sqref="F9:F28" xr:uid="{398BB609-ABCB-428B-B042-17395FDFCFCA}">
      <formula1>I</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4"/>
  <sheetViews>
    <sheetView showGridLines="0" view="pageBreakPreview" topLeftCell="A28" zoomScaleNormal="100" zoomScaleSheetLayoutView="100" workbookViewId="0">
      <selection activeCell="L140" sqref="L140"/>
    </sheetView>
  </sheetViews>
  <sheetFormatPr defaultColWidth="9" defaultRowHeight="18.75" x14ac:dyDescent="0.15"/>
  <cols>
    <col min="1" max="1" width="2.25" style="8" customWidth="1"/>
    <col min="2" max="2" width="4.875" style="8" customWidth="1"/>
    <col min="3" max="3" width="4" style="8" customWidth="1"/>
    <col min="4" max="6" width="4.75" style="8" customWidth="1"/>
    <col min="7" max="11" width="4.125" style="8" customWidth="1"/>
    <col min="12" max="12" width="5.75" style="8" customWidth="1"/>
    <col min="13" max="13" width="4.25" style="8" customWidth="1"/>
    <col min="14" max="14" width="5.125" style="8" customWidth="1"/>
    <col min="15" max="15" width="5" style="8" customWidth="1"/>
    <col min="16" max="16" width="6.25" style="8" customWidth="1"/>
    <col min="17" max="18" width="5.25" style="8" customWidth="1"/>
    <col min="19" max="21" width="3.875" style="8" customWidth="1"/>
    <col min="22" max="22" width="1.875" style="8" customWidth="1"/>
    <col min="23" max="24" width="2.75" style="8" customWidth="1"/>
    <col min="25" max="16384" width="9" style="8"/>
  </cols>
  <sheetData>
    <row r="1" spans="1:28" x14ac:dyDescent="0.15">
      <c r="A1" s="307" t="s">
        <v>786</v>
      </c>
    </row>
    <row r="2" spans="1:28" s="306" customFormat="1" ht="27.75" customHeight="1" x14ac:dyDescent="0.15">
      <c r="A2" s="316" t="s">
        <v>85</v>
      </c>
      <c r="Q2" s="319"/>
      <c r="R2" s="319"/>
      <c r="T2" s="319" t="s">
        <v>102</v>
      </c>
    </row>
    <row r="3" spans="1:28" s="306" customFormat="1" ht="27.75" customHeight="1" x14ac:dyDescent="0.15">
      <c r="A3" s="316"/>
      <c r="Q3" s="1728" t="s">
        <v>87</v>
      </c>
      <c r="R3" s="1728"/>
      <c r="S3" s="1728"/>
      <c r="T3" s="1728"/>
    </row>
    <row r="4" spans="1:28" s="309" customFormat="1" ht="25.5" customHeight="1" x14ac:dyDescent="0.15">
      <c r="C4" s="1729" t="str">
        <f>'はじめに（PC）'!$D$3</f>
        <v>△△市</v>
      </c>
      <c r="D4" s="1729"/>
      <c r="E4" s="309" t="s">
        <v>88</v>
      </c>
      <c r="F4" s="306"/>
      <c r="G4" s="306"/>
    </row>
    <row r="5" spans="1:28" s="309" customFormat="1" ht="29.25" customHeight="1" x14ac:dyDescent="0.15">
      <c r="A5" s="317"/>
      <c r="B5" s="317"/>
      <c r="C5" s="317"/>
      <c r="D5" s="317"/>
      <c r="E5" s="317"/>
      <c r="F5" s="306"/>
      <c r="G5" s="306"/>
      <c r="H5" s="306"/>
      <c r="I5" s="306"/>
      <c r="J5" s="306"/>
      <c r="K5" s="306"/>
      <c r="L5" s="306"/>
      <c r="M5" s="306"/>
      <c r="N5" s="306"/>
      <c r="O5" s="306"/>
      <c r="P5" s="306"/>
      <c r="Q5" s="306"/>
    </row>
    <row r="6" spans="1:28" s="306" customFormat="1" ht="24" customHeight="1" x14ac:dyDescent="0.15">
      <c r="A6" s="314"/>
      <c r="B6" s="314"/>
      <c r="C6" s="314"/>
      <c r="D6" s="314"/>
      <c r="P6" s="1725" t="str">
        <f>'はじめに（PC）'!D4&amp;""</f>
        <v>あいうえお活動組織</v>
      </c>
      <c r="Q6" s="1725"/>
      <c r="R6" s="1725"/>
      <c r="S6" s="1725"/>
      <c r="T6" s="1725"/>
    </row>
    <row r="7" spans="1:28" s="306" customFormat="1" ht="24" customHeight="1" x14ac:dyDescent="0.15">
      <c r="A7" s="314"/>
      <c r="B7" s="314"/>
      <c r="C7" s="314"/>
      <c r="D7" s="314"/>
      <c r="P7" s="1726" t="str">
        <f>'はじめに（PC）'!D5&amp;""</f>
        <v>多面　太郎</v>
      </c>
      <c r="Q7" s="1726"/>
      <c r="R7" s="1726"/>
      <c r="S7" s="1726"/>
      <c r="T7" s="1726"/>
      <c r="U7" s="315"/>
    </row>
    <row r="8" spans="1:28" s="306" customFormat="1" ht="26.25" customHeight="1" x14ac:dyDescent="0.15">
      <c r="A8" s="314"/>
      <c r="B8" s="314"/>
      <c r="C8" s="314"/>
      <c r="D8" s="314"/>
      <c r="E8" s="311"/>
    </row>
    <row r="9" spans="1:28" s="309" customFormat="1" ht="25.5" customHeight="1" x14ac:dyDescent="0.15">
      <c r="A9" s="312"/>
      <c r="B9" s="311"/>
      <c r="C9" s="311"/>
      <c r="D9" s="311"/>
      <c r="E9" s="311"/>
      <c r="F9" s="306"/>
      <c r="G9" s="306"/>
    </row>
    <row r="10" spans="1:28" s="309" customFormat="1" ht="25.5" customHeight="1" x14ac:dyDescent="0.15">
      <c r="A10" s="312"/>
      <c r="C10" s="313" t="s">
        <v>787</v>
      </c>
      <c r="D10" s="313"/>
      <c r="E10" s="313"/>
      <c r="F10" s="306"/>
      <c r="G10" s="306"/>
    </row>
    <row r="11" spans="1:28" s="309" customFormat="1" ht="25.5" customHeight="1" x14ac:dyDescent="0.15">
      <c r="A11" s="312"/>
      <c r="B11" s="311"/>
      <c r="C11" s="311"/>
      <c r="D11" s="311"/>
      <c r="E11" s="311"/>
      <c r="F11" s="306"/>
      <c r="G11" s="306"/>
    </row>
    <row r="12" spans="1:28" s="307" customFormat="1" ht="64.5" customHeight="1" x14ac:dyDescent="0.15">
      <c r="B12" s="1008" t="s">
        <v>788</v>
      </c>
      <c r="C12" s="1008"/>
      <c r="D12" s="1008"/>
      <c r="E12" s="1008"/>
      <c r="F12" s="1008"/>
      <c r="G12" s="1008"/>
      <c r="H12" s="1008"/>
      <c r="I12" s="1008"/>
      <c r="J12" s="1008"/>
      <c r="K12" s="1008"/>
      <c r="L12" s="1008"/>
      <c r="M12" s="1008"/>
      <c r="N12" s="1008"/>
      <c r="O12" s="1008"/>
      <c r="P12" s="1008"/>
      <c r="Q12" s="1008"/>
      <c r="R12" s="1008"/>
      <c r="S12" s="1008"/>
    </row>
    <row r="13" spans="1:28" s="2" customFormat="1" ht="6.75" customHeight="1" x14ac:dyDescent="0.15">
      <c r="K13" s="60"/>
      <c r="L13" s="92"/>
      <c r="M13" s="92"/>
      <c r="N13" s="60"/>
      <c r="O13" s="60"/>
      <c r="P13" s="60"/>
      <c r="Q13" s="60"/>
      <c r="R13" s="60"/>
      <c r="S13" s="60"/>
      <c r="T13" s="60"/>
      <c r="U13" s="60"/>
      <c r="V13" s="60"/>
      <c r="W13" s="60"/>
      <c r="X13" s="60"/>
    </row>
    <row r="14" spans="1:28" ht="21" customHeight="1" x14ac:dyDescent="0.15">
      <c r="A14" s="29"/>
      <c r="N14" s="112"/>
      <c r="Q14" s="112"/>
      <c r="R14" s="112"/>
      <c r="U14" s="112"/>
      <c r="V14" s="56" t="s">
        <v>789</v>
      </c>
      <c r="W14" s="7"/>
      <c r="X14" s="7"/>
      <c r="AA14" s="610"/>
      <c r="AB14" s="609"/>
    </row>
    <row r="15" spans="1:28" s="597" customFormat="1" ht="29.25" customHeight="1" x14ac:dyDescent="0.4">
      <c r="A15" s="1730" t="s">
        <v>790</v>
      </c>
      <c r="B15" s="1730"/>
      <c r="C15" s="1730"/>
      <c r="D15" s="1730"/>
      <c r="E15" s="1730"/>
      <c r="F15" s="1730"/>
      <c r="G15" s="1730"/>
      <c r="H15" s="1730"/>
      <c r="I15" s="1730"/>
      <c r="J15" s="1730"/>
      <c r="K15" s="1730"/>
      <c r="L15" s="1730"/>
      <c r="M15" s="1730"/>
      <c r="N15" s="1730"/>
      <c r="O15" s="1730"/>
      <c r="P15" s="1730"/>
      <c r="Q15" s="1730"/>
      <c r="R15" s="1730"/>
      <c r="S15" s="1730"/>
      <c r="T15" s="1730"/>
      <c r="U15" s="1730"/>
      <c r="V15" s="1730"/>
      <c r="W15" s="2"/>
      <c r="X15" s="2"/>
      <c r="Y15" s="2"/>
      <c r="Z15" s="2"/>
      <c r="AA15" s="2"/>
    </row>
    <row r="16" spans="1:28" ht="24" customHeight="1" x14ac:dyDescent="0.15">
      <c r="A16" s="6"/>
      <c r="B16" s="6"/>
      <c r="C16" s="6"/>
      <c r="D16" s="7"/>
      <c r="E16" s="7"/>
      <c r="F16" s="7"/>
      <c r="G16" s="7"/>
      <c r="H16" s="7"/>
      <c r="I16" s="7"/>
      <c r="J16" s="7"/>
      <c r="K16" s="7"/>
      <c r="M16" s="1731" t="s">
        <v>791</v>
      </c>
      <c r="N16" s="1732"/>
      <c r="O16" s="1733" t="str">
        <f>'はじめに（PC）'!D4&amp;""</f>
        <v>あいうえお活動組織</v>
      </c>
      <c r="P16" s="1734"/>
      <c r="Q16" s="1734"/>
      <c r="R16" s="1734"/>
      <c r="S16" s="1734"/>
      <c r="T16" s="1734"/>
      <c r="U16" s="1735"/>
    </row>
    <row r="17" spans="1:24" ht="9" customHeight="1" x14ac:dyDescent="0.15">
      <c r="A17" s="6"/>
      <c r="B17" s="6"/>
      <c r="C17" s="6"/>
      <c r="D17" s="7"/>
      <c r="E17" s="7"/>
      <c r="F17" s="7"/>
      <c r="G17" s="7"/>
      <c r="H17" s="7"/>
      <c r="I17" s="7"/>
      <c r="J17" s="7"/>
      <c r="K17" s="7"/>
      <c r="M17" s="3"/>
      <c r="N17" s="3"/>
      <c r="O17" s="50"/>
      <c r="P17" s="50"/>
      <c r="Q17" s="50"/>
      <c r="R17" s="50"/>
      <c r="S17" s="50"/>
      <c r="T17" s="50"/>
      <c r="U17" s="50"/>
    </row>
    <row r="18" spans="1:24" s="597" customFormat="1" ht="25.5" customHeight="1" x14ac:dyDescent="0.4">
      <c r="A18" s="608"/>
      <c r="B18" s="1727" t="s">
        <v>792</v>
      </c>
      <c r="C18" s="1727"/>
      <c r="D18" s="1727"/>
      <c r="E18" s="1727"/>
      <c r="F18" s="1727"/>
      <c r="G18" s="1727"/>
      <c r="H18" s="1727"/>
      <c r="I18" s="1727"/>
      <c r="J18" s="1727"/>
      <c r="K18" s="1727"/>
      <c r="L18" s="607"/>
      <c r="M18" s="3"/>
      <c r="N18" s="84"/>
      <c r="O18" s="4"/>
      <c r="P18" s="4"/>
      <c r="Q18" s="4"/>
      <c r="R18" s="2"/>
      <c r="S18" s="2"/>
      <c r="T18" s="2"/>
      <c r="U18" s="2"/>
      <c r="V18" s="2"/>
      <c r="W18" s="2"/>
      <c r="X18" s="2"/>
    </row>
    <row r="19" spans="1:24" s="597" customFormat="1" ht="26.25" customHeight="1" x14ac:dyDescent="0.45">
      <c r="B19" s="1736" t="s">
        <v>793</v>
      </c>
      <c r="C19" s="976" t="s">
        <v>794</v>
      </c>
      <c r="D19" s="1171"/>
      <c r="E19" s="1171"/>
      <c r="F19" s="1171"/>
      <c r="G19" s="1171"/>
      <c r="H19" s="1171"/>
      <c r="I19" s="1171"/>
      <c r="J19" s="1171"/>
      <c r="K19" s="977"/>
      <c r="L19" s="1058" t="s">
        <v>795</v>
      </c>
      <c r="M19" s="1058"/>
      <c r="N19" s="1058"/>
      <c r="O19" s="1058"/>
      <c r="P19" s="976" t="s">
        <v>796</v>
      </c>
      <c r="Q19" s="1171"/>
      <c r="R19" s="1171"/>
      <c r="S19" s="1171"/>
      <c r="T19" s="1171"/>
      <c r="U19" s="977"/>
      <c r="W19" s="566"/>
    </row>
    <row r="20" spans="1:24" s="597" customFormat="1" ht="35.25" customHeight="1" x14ac:dyDescent="0.4">
      <c r="B20" s="1737"/>
      <c r="C20" s="606" t="s">
        <v>797</v>
      </c>
      <c r="D20" s="1739" t="s">
        <v>798</v>
      </c>
      <c r="E20" s="1739"/>
      <c r="F20" s="1739"/>
      <c r="G20" s="1739"/>
      <c r="H20" s="1739"/>
      <c r="I20" s="1739"/>
      <c r="J20" s="1739"/>
      <c r="K20" s="1740"/>
      <c r="L20" s="1741">
        <f>金銭出納簿!D36</f>
        <v>100000</v>
      </c>
      <c r="M20" s="1742"/>
      <c r="N20" s="1742"/>
      <c r="O20" s="1743"/>
      <c r="P20" s="1744"/>
      <c r="Q20" s="1745"/>
      <c r="R20" s="1745"/>
      <c r="S20" s="1745"/>
      <c r="T20" s="1745"/>
      <c r="U20" s="1746"/>
    </row>
    <row r="21" spans="1:24" s="597" customFormat="1" ht="35.25" customHeight="1" x14ac:dyDescent="0.4">
      <c r="B21" s="1737"/>
      <c r="C21" s="600" t="s">
        <v>799</v>
      </c>
      <c r="D21" s="1747" t="s">
        <v>800</v>
      </c>
      <c r="E21" s="1747"/>
      <c r="F21" s="1747"/>
      <c r="G21" s="1747"/>
      <c r="H21" s="1747"/>
      <c r="I21" s="1747"/>
      <c r="J21" s="1747"/>
      <c r="K21" s="1748"/>
      <c r="L21" s="1749">
        <f>金銭出納簿!I36</f>
        <v>200000</v>
      </c>
      <c r="M21" s="1750"/>
      <c r="N21" s="1750"/>
      <c r="O21" s="1751"/>
      <c r="P21" s="1752"/>
      <c r="Q21" s="1753"/>
      <c r="R21" s="1753"/>
      <c r="S21" s="1753"/>
      <c r="T21" s="1753"/>
      <c r="U21" s="1754"/>
    </row>
    <row r="22" spans="1:24" s="597" customFormat="1" ht="26.25" customHeight="1" x14ac:dyDescent="0.4">
      <c r="B22" s="1737"/>
      <c r="C22" s="600" t="s">
        <v>801</v>
      </c>
      <c r="D22" s="1747" t="s">
        <v>730</v>
      </c>
      <c r="E22" s="1747"/>
      <c r="F22" s="1747"/>
      <c r="G22" s="1747"/>
      <c r="H22" s="1747"/>
      <c r="I22" s="1747"/>
      <c r="J22" s="1747"/>
      <c r="K22" s="1748"/>
      <c r="L22" s="1749">
        <f>金銭出納簿!D37</f>
        <v>2654500</v>
      </c>
      <c r="M22" s="1750"/>
      <c r="N22" s="1750"/>
      <c r="O22" s="1751"/>
      <c r="P22" s="1752"/>
      <c r="Q22" s="1753"/>
      <c r="R22" s="1753"/>
      <c r="S22" s="1753"/>
      <c r="T22" s="1753"/>
      <c r="U22" s="1754"/>
    </row>
    <row r="23" spans="1:24" s="597" customFormat="1" ht="26.25" customHeight="1" x14ac:dyDescent="0.4">
      <c r="B23" s="1737"/>
      <c r="C23" s="600" t="s">
        <v>802</v>
      </c>
      <c r="D23" s="1747" t="s">
        <v>803</v>
      </c>
      <c r="E23" s="1747"/>
      <c r="F23" s="1747"/>
      <c r="G23" s="1747"/>
      <c r="H23" s="1747"/>
      <c r="I23" s="1747"/>
      <c r="J23" s="1747"/>
      <c r="K23" s="1748"/>
      <c r="L23" s="1749">
        <f>金銭出納簿!I37</f>
        <v>1840000</v>
      </c>
      <c r="M23" s="1750"/>
      <c r="N23" s="1750"/>
      <c r="O23" s="1751"/>
      <c r="P23" s="1752"/>
      <c r="Q23" s="1753"/>
      <c r="R23" s="1753"/>
      <c r="S23" s="1753"/>
      <c r="T23" s="1753"/>
      <c r="U23" s="1754"/>
    </row>
    <row r="24" spans="1:24" s="597" customFormat="1" ht="26.25" customHeight="1" thickBot="1" x14ac:dyDescent="0.45">
      <c r="B24" s="1737"/>
      <c r="C24" s="603" t="s">
        <v>804</v>
      </c>
      <c r="D24" s="1747" t="s">
        <v>774</v>
      </c>
      <c r="E24" s="1747"/>
      <c r="F24" s="1747"/>
      <c r="G24" s="1747"/>
      <c r="H24" s="1747"/>
      <c r="I24" s="1747"/>
      <c r="J24" s="1747"/>
      <c r="K24" s="1748"/>
      <c r="L24" s="1755">
        <f>SUM(金銭出納簿!D38,金銭出納簿!I38)</f>
        <v>43</v>
      </c>
      <c r="M24" s="1756"/>
      <c r="N24" s="1756"/>
      <c r="O24" s="1757"/>
      <c r="P24" s="1758"/>
      <c r="Q24" s="1759"/>
      <c r="R24" s="1759"/>
      <c r="S24" s="1759"/>
      <c r="T24" s="1759"/>
      <c r="U24" s="1760"/>
    </row>
    <row r="25" spans="1:24" s="597" customFormat="1" ht="26.25" customHeight="1" thickTop="1" x14ac:dyDescent="0.4">
      <c r="B25" s="1738"/>
      <c r="C25" s="1761" t="s">
        <v>805</v>
      </c>
      <c r="D25" s="1762"/>
      <c r="E25" s="1762"/>
      <c r="F25" s="1762"/>
      <c r="G25" s="1762"/>
      <c r="H25" s="1762"/>
      <c r="I25" s="1762"/>
      <c r="J25" s="1762"/>
      <c r="K25" s="1763"/>
      <c r="L25" s="1764">
        <f>SUM(L20:O24)</f>
        <v>4794543</v>
      </c>
      <c r="M25" s="1764"/>
      <c r="N25" s="1764"/>
      <c r="O25" s="1764"/>
      <c r="P25" s="1765"/>
      <c r="Q25" s="1766"/>
      <c r="R25" s="1766"/>
      <c r="S25" s="1766"/>
      <c r="T25" s="1766"/>
      <c r="U25" s="1767"/>
    </row>
    <row r="26" spans="1:24" s="597" customFormat="1" ht="16.5" customHeight="1" x14ac:dyDescent="0.4">
      <c r="B26" s="4"/>
      <c r="C26" s="2"/>
      <c r="D26" s="2"/>
      <c r="E26" s="2"/>
      <c r="F26" s="2"/>
      <c r="G26" s="2"/>
      <c r="H26" s="2"/>
      <c r="I26" s="2"/>
      <c r="J26" s="2"/>
      <c r="K26" s="2"/>
      <c r="L26" s="605"/>
      <c r="M26" s="605"/>
      <c r="N26" s="605"/>
      <c r="O26" s="605"/>
      <c r="P26" s="2"/>
      <c r="Q26" s="2"/>
      <c r="R26" s="2"/>
      <c r="S26" s="2"/>
      <c r="T26" s="2"/>
      <c r="U26" s="2"/>
      <c r="V26" s="2"/>
      <c r="W26" s="2"/>
      <c r="X26" s="2"/>
    </row>
    <row r="27" spans="1:24" s="597" customFormat="1" ht="28.5" customHeight="1" x14ac:dyDescent="0.4">
      <c r="B27" s="1736" t="s">
        <v>806</v>
      </c>
      <c r="C27" s="976" t="s">
        <v>794</v>
      </c>
      <c r="D27" s="1171"/>
      <c r="E27" s="1171"/>
      <c r="F27" s="1171"/>
      <c r="G27" s="1171"/>
      <c r="H27" s="1171"/>
      <c r="I27" s="1171"/>
      <c r="J27" s="1171"/>
      <c r="K27" s="977"/>
      <c r="L27" s="1771" t="s">
        <v>795</v>
      </c>
      <c r="M27" s="1771"/>
      <c r="N27" s="1771"/>
      <c r="O27" s="1771"/>
      <c r="P27" s="976" t="s">
        <v>796</v>
      </c>
      <c r="Q27" s="1171"/>
      <c r="R27" s="1171"/>
      <c r="S27" s="1171"/>
      <c r="T27" s="1171"/>
      <c r="U27" s="977"/>
    </row>
    <row r="28" spans="1:24" s="597" customFormat="1" ht="37.5" customHeight="1" x14ac:dyDescent="0.45">
      <c r="B28" s="1737"/>
      <c r="C28" s="604" t="s">
        <v>797</v>
      </c>
      <c r="D28" s="1772" t="s">
        <v>807</v>
      </c>
      <c r="E28" s="1772"/>
      <c r="F28" s="1772"/>
      <c r="G28" s="1772"/>
      <c r="H28" s="1772"/>
      <c r="I28" s="1772"/>
      <c r="J28" s="1772"/>
      <c r="K28" s="1773"/>
      <c r="L28" s="1774">
        <f>SUM(L29:O32)</f>
        <v>2648000</v>
      </c>
      <c r="M28" s="1775"/>
      <c r="N28" s="1775"/>
      <c r="O28" s="1776"/>
      <c r="P28" s="1744"/>
      <c r="Q28" s="1745"/>
      <c r="R28" s="1745"/>
      <c r="S28" s="1745"/>
      <c r="T28" s="1745"/>
      <c r="U28" s="1746"/>
      <c r="W28" s="566"/>
    </row>
    <row r="29" spans="1:24" s="597" customFormat="1" ht="26.25" customHeight="1" x14ac:dyDescent="0.4">
      <c r="B29" s="1737"/>
      <c r="C29" s="602"/>
      <c r="D29" s="1777" t="s">
        <v>808</v>
      </c>
      <c r="E29" s="1777"/>
      <c r="F29" s="1777"/>
      <c r="G29" s="1777"/>
      <c r="H29" s="1777"/>
      <c r="I29" s="1777"/>
      <c r="J29" s="1777"/>
      <c r="K29" s="1778"/>
      <c r="L29" s="1749">
        <f>金銭出納簿!E39</f>
        <v>2020000</v>
      </c>
      <c r="M29" s="1750"/>
      <c r="N29" s="1750"/>
      <c r="O29" s="1751"/>
      <c r="P29" s="1752"/>
      <c r="Q29" s="1753"/>
      <c r="R29" s="1753"/>
      <c r="S29" s="1753"/>
      <c r="T29" s="1753"/>
      <c r="U29" s="1754"/>
    </row>
    <row r="30" spans="1:24" s="597" customFormat="1" ht="26.25" customHeight="1" x14ac:dyDescent="0.4">
      <c r="B30" s="1737"/>
      <c r="C30" s="602"/>
      <c r="D30" s="1777" t="s">
        <v>778</v>
      </c>
      <c r="E30" s="1777"/>
      <c r="F30" s="1777"/>
      <c r="G30" s="1777"/>
      <c r="H30" s="1777"/>
      <c r="I30" s="1777"/>
      <c r="J30" s="1777"/>
      <c r="K30" s="1778"/>
      <c r="L30" s="1749">
        <f>金銭出納簿!E40</f>
        <v>500000</v>
      </c>
      <c r="M30" s="1750"/>
      <c r="N30" s="1750"/>
      <c r="O30" s="1751"/>
      <c r="P30" s="1752"/>
      <c r="Q30" s="1753"/>
      <c r="R30" s="1753"/>
      <c r="S30" s="1753"/>
      <c r="T30" s="1753"/>
      <c r="U30" s="1754"/>
    </row>
    <row r="31" spans="1:24" s="597" customFormat="1" ht="26.25" customHeight="1" x14ac:dyDescent="0.4">
      <c r="B31" s="1737"/>
      <c r="C31" s="602"/>
      <c r="D31" s="1777" t="s">
        <v>780</v>
      </c>
      <c r="E31" s="1777"/>
      <c r="F31" s="1777"/>
      <c r="G31" s="1777"/>
      <c r="H31" s="1777"/>
      <c r="I31" s="1777"/>
      <c r="J31" s="1777"/>
      <c r="K31" s="1778"/>
      <c r="L31" s="1749">
        <f>金銭出納簿!E41</f>
        <v>0</v>
      </c>
      <c r="M31" s="1750"/>
      <c r="N31" s="1750"/>
      <c r="O31" s="1751"/>
      <c r="P31" s="1752"/>
      <c r="Q31" s="1753"/>
      <c r="R31" s="1753"/>
      <c r="S31" s="1753"/>
      <c r="T31" s="1753"/>
      <c r="U31" s="1754"/>
    </row>
    <row r="32" spans="1:24" s="597" customFormat="1" ht="26.25" customHeight="1" x14ac:dyDescent="0.4">
      <c r="B32" s="1737"/>
      <c r="C32" s="601"/>
      <c r="D32" s="1777" t="s">
        <v>809</v>
      </c>
      <c r="E32" s="1777"/>
      <c r="F32" s="1777"/>
      <c r="G32" s="1777"/>
      <c r="H32" s="1777"/>
      <c r="I32" s="1777"/>
      <c r="J32" s="1777"/>
      <c r="K32" s="1778"/>
      <c r="L32" s="1749">
        <f>金銭出納簿!E42</f>
        <v>128000</v>
      </c>
      <c r="M32" s="1750"/>
      <c r="N32" s="1750"/>
      <c r="O32" s="1751"/>
      <c r="P32" s="1752"/>
      <c r="Q32" s="1753"/>
      <c r="R32" s="1753"/>
      <c r="S32" s="1753"/>
      <c r="T32" s="1753"/>
      <c r="U32" s="1754"/>
    </row>
    <row r="33" spans="1:24" s="597" customFormat="1" ht="29.25" customHeight="1" x14ac:dyDescent="0.4">
      <c r="B33" s="1737"/>
      <c r="C33" s="603" t="s">
        <v>799</v>
      </c>
      <c r="D33" s="1782" t="s">
        <v>810</v>
      </c>
      <c r="E33" s="1782"/>
      <c r="F33" s="1782"/>
      <c r="G33" s="1782"/>
      <c r="H33" s="1782"/>
      <c r="I33" s="1782"/>
      <c r="J33" s="1782"/>
      <c r="K33" s="1783"/>
      <c r="L33" s="1784">
        <f>SUM(L34:O37)</f>
        <v>2039360</v>
      </c>
      <c r="M33" s="1785"/>
      <c r="N33" s="1785"/>
      <c r="O33" s="1786"/>
      <c r="P33" s="1752"/>
      <c r="Q33" s="1753"/>
      <c r="R33" s="1753"/>
      <c r="S33" s="1753"/>
      <c r="T33" s="1753"/>
      <c r="U33" s="1754"/>
    </row>
    <row r="34" spans="1:24" s="597" customFormat="1" ht="26.25" customHeight="1" x14ac:dyDescent="0.4">
      <c r="B34" s="1737"/>
      <c r="C34" s="602"/>
      <c r="D34" s="1777" t="s">
        <v>808</v>
      </c>
      <c r="E34" s="1777"/>
      <c r="F34" s="1777"/>
      <c r="G34" s="1777"/>
      <c r="H34" s="1777"/>
      <c r="I34" s="1777"/>
      <c r="J34" s="1777"/>
      <c r="K34" s="1778"/>
      <c r="L34" s="1749">
        <f>金銭出納簿!J39</f>
        <v>80000</v>
      </c>
      <c r="M34" s="1750"/>
      <c r="N34" s="1750"/>
      <c r="O34" s="1751"/>
      <c r="P34" s="1752"/>
      <c r="Q34" s="1753"/>
      <c r="R34" s="1753"/>
      <c r="S34" s="1753"/>
      <c r="T34" s="1753"/>
      <c r="U34" s="1754"/>
    </row>
    <row r="35" spans="1:24" s="597" customFormat="1" ht="26.25" customHeight="1" x14ac:dyDescent="0.4">
      <c r="B35" s="1737"/>
      <c r="C35" s="602"/>
      <c r="D35" s="1777" t="s">
        <v>778</v>
      </c>
      <c r="E35" s="1777"/>
      <c r="F35" s="1777"/>
      <c r="G35" s="1777"/>
      <c r="H35" s="1777"/>
      <c r="I35" s="1777"/>
      <c r="J35" s="1777"/>
      <c r="K35" s="1778"/>
      <c r="L35" s="1749">
        <f>金銭出納簿!J40</f>
        <v>315360</v>
      </c>
      <c r="M35" s="1750"/>
      <c r="N35" s="1750"/>
      <c r="O35" s="1751"/>
      <c r="P35" s="1752"/>
      <c r="Q35" s="1753"/>
      <c r="R35" s="1753"/>
      <c r="S35" s="1753"/>
      <c r="T35" s="1753"/>
      <c r="U35" s="1754"/>
    </row>
    <row r="36" spans="1:24" s="597" customFormat="1" ht="26.25" customHeight="1" x14ac:dyDescent="0.4">
      <c r="B36" s="1737"/>
      <c r="C36" s="602"/>
      <c r="D36" s="1777" t="s">
        <v>780</v>
      </c>
      <c r="E36" s="1777"/>
      <c r="F36" s="1777"/>
      <c r="G36" s="1777"/>
      <c r="H36" s="1777"/>
      <c r="I36" s="1777"/>
      <c r="J36" s="1777"/>
      <c r="K36" s="1778"/>
      <c r="L36" s="1749">
        <f>金銭出納簿!J41</f>
        <v>1644000</v>
      </c>
      <c r="M36" s="1750"/>
      <c r="N36" s="1750"/>
      <c r="O36" s="1751"/>
      <c r="P36" s="1752"/>
      <c r="Q36" s="1753"/>
      <c r="R36" s="1753"/>
      <c r="S36" s="1753"/>
      <c r="T36" s="1753"/>
      <c r="U36" s="1754"/>
    </row>
    <row r="37" spans="1:24" s="597" customFormat="1" ht="26.25" customHeight="1" x14ac:dyDescent="0.4">
      <c r="B37" s="1737"/>
      <c r="C37" s="601"/>
      <c r="D37" s="1777" t="s">
        <v>809</v>
      </c>
      <c r="E37" s="1777"/>
      <c r="F37" s="1777"/>
      <c r="G37" s="1777"/>
      <c r="H37" s="1777"/>
      <c r="I37" s="1777"/>
      <c r="J37" s="1777"/>
      <c r="K37" s="1778"/>
      <c r="L37" s="1749">
        <f>金銭出納簿!J42</f>
        <v>0</v>
      </c>
      <c r="M37" s="1750"/>
      <c r="N37" s="1750"/>
      <c r="O37" s="1751"/>
      <c r="P37" s="1752"/>
      <c r="Q37" s="1753"/>
      <c r="R37" s="1753"/>
      <c r="S37" s="1753"/>
      <c r="T37" s="1753"/>
      <c r="U37" s="1754"/>
    </row>
    <row r="38" spans="1:24" s="597" customFormat="1" ht="25.5" customHeight="1" x14ac:dyDescent="0.4">
      <c r="B38" s="1737"/>
      <c r="C38" s="600" t="s">
        <v>801</v>
      </c>
      <c r="D38" s="1777" t="s">
        <v>784</v>
      </c>
      <c r="E38" s="1777"/>
      <c r="F38" s="1777"/>
      <c r="G38" s="1777"/>
      <c r="H38" s="1777"/>
      <c r="I38" s="1777"/>
      <c r="J38" s="1777"/>
      <c r="K38" s="1778"/>
      <c r="L38" s="1749">
        <f>SUM(金銭出納簿!E43,金銭出納簿!J43)</f>
        <v>1640</v>
      </c>
      <c r="M38" s="1750"/>
      <c r="N38" s="1750"/>
      <c r="O38" s="1751"/>
      <c r="P38" s="1752"/>
      <c r="Q38" s="1753"/>
      <c r="R38" s="1753"/>
      <c r="S38" s="1753"/>
      <c r="T38" s="1753"/>
      <c r="U38" s="1754"/>
    </row>
    <row r="39" spans="1:24" s="597" customFormat="1" ht="38.25" customHeight="1" x14ac:dyDescent="0.4">
      <c r="B39" s="1737"/>
      <c r="C39" s="600" t="s">
        <v>811</v>
      </c>
      <c r="D39" s="1777" t="s">
        <v>812</v>
      </c>
      <c r="E39" s="1777"/>
      <c r="F39" s="1777"/>
      <c r="G39" s="1777"/>
      <c r="H39" s="1777"/>
      <c r="I39" s="1777"/>
      <c r="J39" s="1777"/>
      <c r="K39" s="1778"/>
      <c r="L39" s="1749">
        <f>金銭出納簿!E44</f>
        <v>105543</v>
      </c>
      <c r="M39" s="1750"/>
      <c r="N39" s="1750"/>
      <c r="O39" s="1751"/>
      <c r="P39" s="1779" t="s">
        <v>813</v>
      </c>
      <c r="Q39" s="1780"/>
      <c r="R39" s="1780"/>
      <c r="S39" s="1780"/>
      <c r="T39" s="1780"/>
      <c r="U39" s="1781"/>
    </row>
    <row r="40" spans="1:24" s="597" customFormat="1" ht="35.25" customHeight="1" thickBot="1" x14ac:dyDescent="0.45">
      <c r="B40" s="1737"/>
      <c r="C40" s="600" t="s">
        <v>814</v>
      </c>
      <c r="D40" s="1777" t="s">
        <v>815</v>
      </c>
      <c r="E40" s="1777"/>
      <c r="F40" s="1777"/>
      <c r="G40" s="1777"/>
      <c r="H40" s="1777"/>
      <c r="I40" s="1777"/>
      <c r="J40" s="1777"/>
      <c r="K40" s="1778"/>
      <c r="L40" s="1749">
        <f>金銭出納簿!J44</f>
        <v>0</v>
      </c>
      <c r="M40" s="1750"/>
      <c r="N40" s="1750"/>
      <c r="O40" s="1751"/>
      <c r="P40" s="1779" t="s">
        <v>816</v>
      </c>
      <c r="Q40" s="1780"/>
      <c r="R40" s="1780"/>
      <c r="S40" s="1780"/>
      <c r="T40" s="1780"/>
      <c r="U40" s="1781"/>
      <c r="V40" s="2"/>
      <c r="W40" s="2"/>
      <c r="X40" s="2"/>
    </row>
    <row r="41" spans="1:24" s="597" customFormat="1" ht="27" customHeight="1" thickTop="1" x14ac:dyDescent="0.4">
      <c r="B41" s="1738"/>
      <c r="C41" s="1768" t="s">
        <v>805</v>
      </c>
      <c r="D41" s="1769"/>
      <c r="E41" s="1769"/>
      <c r="F41" s="1769"/>
      <c r="G41" s="1769"/>
      <c r="H41" s="1769"/>
      <c r="I41" s="1769"/>
      <c r="J41" s="1769"/>
      <c r="K41" s="1770"/>
      <c r="L41" s="1764">
        <f>SUM(L28,L33,L38:O40)</f>
        <v>4794543</v>
      </c>
      <c r="M41" s="1764"/>
      <c r="N41" s="1764"/>
      <c r="O41" s="1764"/>
      <c r="P41" s="1765"/>
      <c r="Q41" s="1766"/>
      <c r="R41" s="1766"/>
      <c r="S41" s="1766"/>
      <c r="T41" s="1766"/>
      <c r="U41" s="1767"/>
    </row>
    <row r="42" spans="1:24" s="597" customFormat="1" ht="9" customHeight="1" x14ac:dyDescent="0.4">
      <c r="A42" s="43"/>
      <c r="B42" s="43"/>
      <c r="C42" s="3"/>
      <c r="D42" s="2"/>
      <c r="E42" s="2"/>
      <c r="F42" s="2"/>
      <c r="G42" s="2"/>
      <c r="H42" s="2"/>
      <c r="I42" s="2"/>
      <c r="J42" s="599"/>
      <c r="K42" s="599"/>
      <c r="L42" s="599"/>
      <c r="M42" s="599"/>
      <c r="N42" s="599"/>
      <c r="O42" s="599"/>
      <c r="P42" s="598"/>
      <c r="Q42" s="598"/>
      <c r="R42" s="598"/>
      <c r="S42" s="2"/>
      <c r="T42" s="2"/>
      <c r="U42" s="2"/>
      <c r="V42" s="2"/>
      <c r="W42" s="2"/>
      <c r="X42" s="2"/>
    </row>
    <row r="43" spans="1:24" ht="24.75" customHeight="1" x14ac:dyDescent="0.15">
      <c r="A43" s="596" t="s">
        <v>817</v>
      </c>
      <c r="B43" s="596"/>
      <c r="C43" s="596"/>
      <c r="D43" s="596"/>
      <c r="E43" s="596"/>
      <c r="F43" s="596"/>
      <c r="G43" s="596"/>
      <c r="H43" s="596"/>
      <c r="I43" s="596"/>
      <c r="J43" s="596"/>
      <c r="K43" s="596"/>
      <c r="L43" s="596"/>
      <c r="M43" s="596"/>
      <c r="N43" s="596"/>
      <c r="O43" s="596"/>
      <c r="P43" s="596"/>
      <c r="Q43" s="596"/>
      <c r="R43" s="596"/>
      <c r="S43" s="596"/>
      <c r="T43" s="596"/>
      <c r="U43" s="596"/>
      <c r="V43" s="596"/>
    </row>
    <row r="44" spans="1:24" ht="24" customHeight="1" x14ac:dyDescent="0.15">
      <c r="A44" s="596"/>
      <c r="B44" s="16" t="s">
        <v>818</v>
      </c>
      <c r="C44" s="596"/>
      <c r="D44" s="596"/>
      <c r="E44" s="596"/>
      <c r="F44" s="596"/>
      <c r="G44" s="596"/>
      <c r="H44" s="596"/>
      <c r="I44" s="596"/>
      <c r="J44" s="596"/>
      <c r="K44" s="596"/>
      <c r="L44" s="596"/>
      <c r="M44" s="596"/>
      <c r="N44" s="596"/>
      <c r="O44" s="596"/>
      <c r="P44" s="596"/>
      <c r="Q44" s="596"/>
      <c r="R44" s="596"/>
      <c r="S44" s="596"/>
      <c r="T44" s="596"/>
      <c r="U44" s="596"/>
      <c r="V44" s="596"/>
    </row>
    <row r="45" spans="1:24" s="594" customFormat="1" ht="24" customHeight="1" x14ac:dyDescent="0.15">
      <c r="A45" s="595"/>
      <c r="B45" s="978" t="s">
        <v>819</v>
      </c>
      <c r="C45" s="1795"/>
      <c r="D45" s="1795"/>
      <c r="E45" s="979"/>
      <c r="F45" s="1497" t="s">
        <v>87</v>
      </c>
      <c r="G45" s="1796"/>
      <c r="H45" s="1796"/>
      <c r="I45" s="1796"/>
      <c r="J45" s="1796"/>
      <c r="K45" s="1498"/>
      <c r="L45" s="595"/>
      <c r="M45" s="243"/>
      <c r="N45" s="147"/>
      <c r="O45" s="147"/>
      <c r="P45" s="147"/>
      <c r="Q45" s="147"/>
      <c r="R45" s="147"/>
      <c r="S45" s="147"/>
      <c r="T45" s="147"/>
      <c r="U45" s="147"/>
    </row>
    <row r="46" spans="1:24" s="107" customFormat="1" ht="30.75" customHeight="1" x14ac:dyDescent="0.45">
      <c r="A46" s="593" t="s">
        <v>820</v>
      </c>
      <c r="D46" s="591"/>
      <c r="E46" s="591"/>
      <c r="F46" s="592"/>
      <c r="G46" s="591"/>
      <c r="H46" s="591"/>
      <c r="I46" s="591"/>
      <c r="J46" s="591"/>
      <c r="K46" s="591"/>
      <c r="L46" s="591"/>
      <c r="M46" s="147"/>
      <c r="N46" s="147"/>
      <c r="O46" s="147"/>
      <c r="P46" s="147"/>
      <c r="Q46" s="147"/>
      <c r="R46" s="147"/>
      <c r="S46" s="147"/>
      <c r="T46" s="147"/>
      <c r="U46" s="147"/>
    </row>
    <row r="47" spans="1:24" s="2" customFormat="1" ht="24" customHeight="1" x14ac:dyDescent="0.15">
      <c r="A47" s="21" t="s">
        <v>821</v>
      </c>
      <c r="B47" s="590" t="s">
        <v>822</v>
      </c>
      <c r="C47" s="589"/>
      <c r="D47" s="589"/>
      <c r="E47" s="589"/>
      <c r="F47" s="143"/>
      <c r="G47" s="143"/>
      <c r="H47" s="143"/>
      <c r="I47" s="143"/>
      <c r="J47" s="143"/>
      <c r="K47" s="143"/>
      <c r="L47" s="3"/>
      <c r="N47" s="3"/>
      <c r="O47" s="3"/>
      <c r="P47" s="3"/>
      <c r="Q47" s="3"/>
      <c r="R47" s="3"/>
      <c r="S47" s="3"/>
      <c r="T47" s="3"/>
      <c r="U47" s="3"/>
    </row>
    <row r="48" spans="1:24" ht="23.25" customHeight="1" x14ac:dyDescent="0.15">
      <c r="A48" s="2"/>
      <c r="B48" s="976" t="s">
        <v>823</v>
      </c>
      <c r="C48" s="1171"/>
      <c r="D48" s="1171"/>
      <c r="E48" s="977"/>
      <c r="F48" s="976" t="s">
        <v>824</v>
      </c>
      <c r="G48" s="1171"/>
      <c r="H48" s="1171"/>
      <c r="I48" s="1171"/>
      <c r="J48" s="1171"/>
      <c r="K48" s="588"/>
      <c r="L48" s="2"/>
      <c r="M48" s="2"/>
      <c r="N48" s="2"/>
      <c r="O48" s="2"/>
      <c r="P48" s="2"/>
    </row>
    <row r="49" spans="1:22" ht="23.25" customHeight="1" x14ac:dyDescent="0.15">
      <c r="A49" s="2"/>
      <c r="B49" s="1538" t="s">
        <v>115</v>
      </c>
      <c r="C49" s="1266"/>
      <c r="D49" s="1266"/>
      <c r="E49" s="1267"/>
      <c r="F49" s="1538"/>
      <c r="G49" s="1266"/>
      <c r="H49" s="1266"/>
      <c r="I49" s="1266"/>
      <c r="J49" s="1266"/>
      <c r="K49" s="587"/>
    </row>
    <row r="50" spans="1:22" s="586" customFormat="1" ht="29.25" customHeight="1" x14ac:dyDescent="0.45">
      <c r="A50" s="1797" t="s">
        <v>825</v>
      </c>
      <c r="B50" s="1797"/>
      <c r="C50" s="1797"/>
      <c r="D50" s="1797"/>
      <c r="E50" s="1797"/>
      <c r="F50" s="1797"/>
      <c r="G50" s="1797"/>
      <c r="H50" s="1797"/>
      <c r="I50" s="1797"/>
      <c r="J50" s="1797"/>
      <c r="K50" s="1797"/>
      <c r="L50" s="1797"/>
      <c r="M50" s="1797"/>
      <c r="N50" s="1797"/>
      <c r="O50" s="1797"/>
      <c r="P50" s="1797"/>
      <c r="Q50" s="1797"/>
      <c r="R50" s="1797"/>
      <c r="S50" s="1797"/>
      <c r="T50" s="1797"/>
      <c r="U50" s="1797"/>
      <c r="V50" s="1797"/>
    </row>
    <row r="51" spans="1:22" s="16" customFormat="1" ht="16.5" customHeight="1" x14ac:dyDescent="0.15">
      <c r="B51" s="16" t="s">
        <v>826</v>
      </c>
    </row>
    <row r="52" spans="1:22" s="16" customFormat="1" ht="30" customHeight="1" x14ac:dyDescent="0.15">
      <c r="B52" s="984" t="s">
        <v>827</v>
      </c>
      <c r="C52" s="984"/>
      <c r="D52" s="984"/>
      <c r="E52" s="984"/>
      <c r="F52" s="984"/>
      <c r="G52" s="984"/>
      <c r="H52" s="984"/>
      <c r="I52" s="984"/>
      <c r="J52" s="984"/>
      <c r="K52" s="984"/>
      <c r="L52" s="984"/>
      <c r="M52" s="984"/>
      <c r="N52" s="984"/>
      <c r="O52" s="984"/>
      <c r="P52" s="984"/>
      <c r="Q52" s="984"/>
      <c r="R52" s="984"/>
      <c r="S52" s="984"/>
      <c r="T52" s="984"/>
      <c r="U52" s="984"/>
      <c r="V52" s="888"/>
    </row>
    <row r="53" spans="1:22" s="16" customFormat="1" ht="33.75" customHeight="1" x14ac:dyDescent="0.15">
      <c r="B53" s="984" t="s">
        <v>828</v>
      </c>
      <c r="C53" s="984"/>
      <c r="D53" s="984"/>
      <c r="E53" s="984"/>
      <c r="F53" s="984"/>
      <c r="G53" s="984"/>
      <c r="H53" s="984"/>
      <c r="I53" s="984"/>
      <c r="J53" s="984"/>
      <c r="K53" s="984"/>
      <c r="L53" s="984"/>
      <c r="M53" s="984"/>
      <c r="N53" s="984"/>
      <c r="O53" s="984"/>
      <c r="P53" s="984"/>
      <c r="Q53" s="984"/>
      <c r="R53" s="984"/>
      <c r="S53" s="984"/>
      <c r="T53" s="984"/>
      <c r="U53" s="984"/>
      <c r="V53" s="984"/>
    </row>
    <row r="54" spans="1:22" s="586" customFormat="1" ht="24" customHeight="1" x14ac:dyDescent="0.45">
      <c r="A54" s="567" t="s">
        <v>210</v>
      </c>
      <c r="B54" s="7"/>
      <c r="C54" s="7"/>
      <c r="D54" s="7"/>
      <c r="E54" s="7"/>
      <c r="F54" s="7"/>
      <c r="G54" s="7"/>
      <c r="H54" s="7"/>
      <c r="I54" s="7"/>
      <c r="J54" s="7"/>
      <c r="K54" s="7"/>
      <c r="L54" s="7"/>
      <c r="M54" s="7"/>
      <c r="N54" s="7"/>
      <c r="O54" s="7"/>
      <c r="P54" s="7"/>
      <c r="Q54" s="7"/>
      <c r="R54" s="7"/>
      <c r="S54" s="7"/>
    </row>
    <row r="55" spans="1:22" s="16" customFormat="1" ht="16.5" customHeight="1" x14ac:dyDescent="0.15">
      <c r="B55" s="16" t="s">
        <v>829</v>
      </c>
    </row>
    <row r="56" spans="1:22" s="2" customFormat="1" ht="36.75" customHeight="1" x14ac:dyDescent="0.15">
      <c r="B56" s="976" t="s">
        <v>830</v>
      </c>
      <c r="C56" s="1171"/>
      <c r="D56" s="1171"/>
      <c r="E56" s="977"/>
      <c r="F56" s="976" t="s">
        <v>265</v>
      </c>
      <c r="G56" s="1171"/>
      <c r="H56" s="1171"/>
      <c r="I56" s="1171"/>
      <c r="J56" s="1171"/>
      <c r="K56" s="1171"/>
      <c r="L56" s="1171"/>
      <c r="M56" s="977"/>
      <c r="N56" s="899" t="s">
        <v>831</v>
      </c>
      <c r="O56" s="899" t="s">
        <v>832</v>
      </c>
      <c r="P56" s="1098" t="s">
        <v>368</v>
      </c>
      <c r="Q56" s="1408"/>
      <c r="R56" s="1408"/>
      <c r="S56" s="1408"/>
      <c r="T56" s="1408"/>
      <c r="U56" s="1099"/>
    </row>
    <row r="57" spans="1:22" s="2" customFormat="1" ht="26.25" customHeight="1" x14ac:dyDescent="0.15">
      <c r="B57" s="1238" t="s">
        <v>833</v>
      </c>
      <c r="C57" s="1817" t="s">
        <v>279</v>
      </c>
      <c r="D57" s="1818"/>
      <c r="E57" s="1819"/>
      <c r="F57" s="1823" t="s">
        <v>280</v>
      </c>
      <c r="G57" s="1824"/>
      <c r="H57" s="1824"/>
      <c r="I57" s="1824"/>
      <c r="J57" s="1824"/>
      <c r="K57" s="1824"/>
      <c r="L57" s="1824"/>
      <c r="M57" s="1825"/>
      <c r="N57" s="856" t="str">
        <f>IF(COUNTIF(活動計画書!K65:V65,"○")&gt;0,"○","－")</f>
        <v>○</v>
      </c>
      <c r="O57" s="857" t="str">
        <f>IF(N57="－","－",IF(【選択肢】!P6&gt;0,"○","×"))</f>
        <v>○</v>
      </c>
      <c r="P57" s="1257" t="s">
        <v>834</v>
      </c>
      <c r="Q57" s="1258"/>
      <c r="R57" s="1258"/>
      <c r="S57" s="1258"/>
      <c r="T57" s="1258"/>
      <c r="U57" s="1259"/>
    </row>
    <row r="58" spans="1:22" s="2" customFormat="1" ht="18.75" customHeight="1" x14ac:dyDescent="0.15">
      <c r="B58" s="1238"/>
      <c r="C58" s="1820"/>
      <c r="D58" s="1821"/>
      <c r="E58" s="1822"/>
      <c r="F58" s="1787" t="s">
        <v>281</v>
      </c>
      <c r="G58" s="1788"/>
      <c r="H58" s="1788"/>
      <c r="I58" s="1788"/>
      <c r="J58" s="1788"/>
      <c r="K58" s="1788"/>
      <c r="L58" s="1788"/>
      <c r="M58" s="1789"/>
      <c r="N58" s="1813" t="str">
        <f>IF(COUNTIF(活動計画書!K66:V66,"○")&gt;0,"○","－")</f>
        <v>○</v>
      </c>
      <c r="O58" s="1801" t="str">
        <f>IF(N58="－","－",IF(【選択肢】!P7&gt;0,"○","×"))</f>
        <v>○</v>
      </c>
      <c r="P58" s="578" t="s">
        <v>835</v>
      </c>
      <c r="Q58" s="1803" t="s">
        <v>836</v>
      </c>
      <c r="R58" s="1804"/>
      <c r="S58" s="1804"/>
      <c r="T58" s="1804"/>
      <c r="U58" s="1805"/>
    </row>
    <row r="59" spans="1:22" s="2" customFormat="1" ht="26.25" customHeight="1" x14ac:dyDescent="0.15">
      <c r="B59" s="1238"/>
      <c r="C59" s="1820"/>
      <c r="D59" s="1821"/>
      <c r="E59" s="1822"/>
      <c r="F59" s="1790"/>
      <c r="G59" s="1791"/>
      <c r="H59" s="1791"/>
      <c r="I59" s="1791"/>
      <c r="J59" s="1791"/>
      <c r="K59" s="1791"/>
      <c r="L59" s="1791"/>
      <c r="M59" s="1792"/>
      <c r="N59" s="1814"/>
      <c r="O59" s="1802"/>
      <c r="P59" s="577">
        <v>43556</v>
      </c>
      <c r="Q59" s="1806"/>
      <c r="R59" s="1807"/>
      <c r="S59" s="1807"/>
      <c r="T59" s="1807"/>
      <c r="U59" s="1808"/>
    </row>
    <row r="60" spans="1:22" s="2" customFormat="1" ht="18.75" customHeight="1" x14ac:dyDescent="0.15">
      <c r="B60" s="1238"/>
      <c r="C60" s="1817" t="s">
        <v>282</v>
      </c>
      <c r="D60" s="1818"/>
      <c r="E60" s="1819"/>
      <c r="F60" s="1826" t="s">
        <v>837</v>
      </c>
      <c r="G60" s="1827"/>
      <c r="H60" s="1827"/>
      <c r="I60" s="1827"/>
      <c r="J60" s="1827"/>
      <c r="K60" s="1827"/>
      <c r="L60" s="1827"/>
      <c r="M60" s="1828"/>
      <c r="N60" s="1811" t="s">
        <v>113</v>
      </c>
      <c r="O60" s="1801" t="str">
        <f>IF(N60="－","－",IF(【選択肢】!P8&gt;0,"○","×"))</f>
        <v>○</v>
      </c>
      <c r="P60" s="578" t="s">
        <v>835</v>
      </c>
      <c r="Q60" s="1803" t="s">
        <v>838</v>
      </c>
      <c r="R60" s="1804"/>
      <c r="S60" s="1804"/>
      <c r="T60" s="1804"/>
      <c r="U60" s="1805"/>
    </row>
    <row r="61" spans="1:22" s="2" customFormat="1" ht="26.25" customHeight="1" x14ac:dyDescent="0.15">
      <c r="B61" s="1238"/>
      <c r="C61" s="1856"/>
      <c r="D61" s="1857"/>
      <c r="E61" s="1858"/>
      <c r="F61" s="1829"/>
      <c r="G61" s="1830"/>
      <c r="H61" s="1830"/>
      <c r="I61" s="1830"/>
      <c r="J61" s="1830"/>
      <c r="K61" s="1830"/>
      <c r="L61" s="1830"/>
      <c r="M61" s="1831"/>
      <c r="N61" s="1812"/>
      <c r="O61" s="1802"/>
      <c r="P61" s="577">
        <v>43253</v>
      </c>
      <c r="Q61" s="1806"/>
      <c r="R61" s="1807"/>
      <c r="S61" s="1807"/>
      <c r="T61" s="1807"/>
      <c r="U61" s="1808"/>
    </row>
    <row r="62" spans="1:22" s="2" customFormat="1" ht="23.25" customHeight="1" x14ac:dyDescent="0.15">
      <c r="B62" s="1238"/>
      <c r="C62" s="1798" t="s">
        <v>285</v>
      </c>
      <c r="D62" s="1809" t="s">
        <v>286</v>
      </c>
      <c r="E62" s="1810"/>
      <c r="F62" s="1788" t="s">
        <v>839</v>
      </c>
      <c r="G62" s="1788"/>
      <c r="H62" s="1788"/>
      <c r="I62" s="1788"/>
      <c r="J62" s="1788"/>
      <c r="K62" s="1788"/>
      <c r="L62" s="1788"/>
      <c r="M62" s="1815"/>
      <c r="N62" s="1801" t="str">
        <f>IF(COUNTIF(活動計画書!K68:V68,"○")&gt;0,"○","－")</f>
        <v>○</v>
      </c>
      <c r="O62" s="1801" t="str">
        <f>IF(N62="－","－",IF(【選択肢】!P9&gt;0,"○","×"))</f>
        <v>○</v>
      </c>
      <c r="P62" s="1835" t="s">
        <v>840</v>
      </c>
      <c r="Q62" s="1804"/>
      <c r="R62" s="1804"/>
      <c r="S62" s="1804"/>
      <c r="T62" s="1804"/>
      <c r="U62" s="1805"/>
    </row>
    <row r="63" spans="1:22" s="2" customFormat="1" ht="26.25" customHeight="1" x14ac:dyDescent="0.15">
      <c r="B63" s="1238"/>
      <c r="C63" s="1798"/>
      <c r="D63" s="1809"/>
      <c r="E63" s="1810"/>
      <c r="F63" s="1791"/>
      <c r="G63" s="1791"/>
      <c r="H63" s="1791"/>
      <c r="I63" s="1791"/>
      <c r="J63" s="1791"/>
      <c r="K63" s="1791"/>
      <c r="L63" s="1791"/>
      <c r="M63" s="1816"/>
      <c r="N63" s="1802"/>
      <c r="O63" s="1802"/>
      <c r="P63" s="1292" t="s">
        <v>841</v>
      </c>
      <c r="Q63" s="1293"/>
      <c r="R63" s="1293"/>
      <c r="S63" s="1293"/>
      <c r="T63" s="1832">
        <v>5</v>
      </c>
      <c r="U63" s="1833"/>
    </row>
    <row r="64" spans="1:22" s="2" customFormat="1" ht="24" customHeight="1" x14ac:dyDescent="0.15">
      <c r="B64" s="1238"/>
      <c r="C64" s="1798"/>
      <c r="D64" s="1809"/>
      <c r="E64" s="1810"/>
      <c r="F64" s="1793" t="s">
        <v>842</v>
      </c>
      <c r="G64" s="1793"/>
      <c r="H64" s="1793"/>
      <c r="I64" s="1793"/>
      <c r="J64" s="1793"/>
      <c r="K64" s="1793"/>
      <c r="L64" s="1793"/>
      <c r="M64" s="1834"/>
      <c r="N64" s="857" t="str">
        <f>IF(COUNTIF(活動計画書!K69:V69,"○")&gt;0,"○","－")</f>
        <v>○</v>
      </c>
      <c r="O64" s="857" t="str">
        <f>IF(N64="－","－",IF(【選択肢】!P10&gt;0,"○","×"))</f>
        <v>○</v>
      </c>
      <c r="P64" s="1257" t="s">
        <v>843</v>
      </c>
      <c r="Q64" s="1258"/>
      <c r="R64" s="1258"/>
      <c r="S64" s="1258"/>
      <c r="T64" s="1258"/>
      <c r="U64" s="1259"/>
    </row>
    <row r="65" spans="2:23" s="2" customFormat="1" ht="24" customHeight="1" x14ac:dyDescent="0.15">
      <c r="B65" s="1238"/>
      <c r="C65" s="1798"/>
      <c r="D65" s="1809"/>
      <c r="E65" s="1810"/>
      <c r="F65" s="1793" t="s">
        <v>289</v>
      </c>
      <c r="G65" s="1793"/>
      <c r="H65" s="1793"/>
      <c r="I65" s="1793"/>
      <c r="J65" s="1793"/>
      <c r="K65" s="1793"/>
      <c r="L65" s="1793"/>
      <c r="M65" s="1794"/>
      <c r="N65" s="918" t="s">
        <v>115</v>
      </c>
      <c r="O65" s="857" t="str">
        <f>IF(N65="－","－",IF(【選択肢】!P11&gt;0,"○","×"))</f>
        <v>×</v>
      </c>
      <c r="P65" s="1257" t="s">
        <v>844</v>
      </c>
      <c r="Q65" s="1258"/>
      <c r="R65" s="1258"/>
      <c r="S65" s="1258"/>
      <c r="T65" s="1258"/>
      <c r="U65" s="1259"/>
    </row>
    <row r="66" spans="2:23" s="2" customFormat="1" ht="24" customHeight="1" x14ac:dyDescent="0.15">
      <c r="B66" s="1238"/>
      <c r="C66" s="1798"/>
      <c r="D66" s="1809" t="s">
        <v>190</v>
      </c>
      <c r="E66" s="1810"/>
      <c r="F66" s="1793" t="s">
        <v>845</v>
      </c>
      <c r="G66" s="1793"/>
      <c r="H66" s="1793"/>
      <c r="I66" s="1793"/>
      <c r="J66" s="1793"/>
      <c r="K66" s="1793"/>
      <c r="L66" s="1793"/>
      <c r="M66" s="1794"/>
      <c r="N66" s="857" t="str">
        <f>IF(COUNTIF(活動計画書!K71:V71,"○")&gt;0,"○","－")</f>
        <v>○</v>
      </c>
      <c r="O66" s="857" t="str">
        <f>IF(N66="－","－",IF(【選択肢】!P12&gt;0,"○","×"))</f>
        <v>○</v>
      </c>
      <c r="P66" s="1257" t="s">
        <v>846</v>
      </c>
      <c r="Q66" s="1258"/>
      <c r="R66" s="1258"/>
      <c r="S66" s="1258"/>
      <c r="T66" s="1258"/>
      <c r="U66" s="1259"/>
    </row>
    <row r="67" spans="2:23" s="2" customFormat="1" ht="24" customHeight="1" x14ac:dyDescent="0.15">
      <c r="B67" s="1238"/>
      <c r="C67" s="1798"/>
      <c r="D67" s="1809"/>
      <c r="E67" s="1810"/>
      <c r="F67" s="1793" t="s">
        <v>847</v>
      </c>
      <c r="G67" s="1793"/>
      <c r="H67" s="1793"/>
      <c r="I67" s="1793"/>
      <c r="J67" s="1793"/>
      <c r="K67" s="1793"/>
      <c r="L67" s="1793"/>
      <c r="M67" s="1794"/>
      <c r="N67" s="857" t="str">
        <f>IF(COUNTIF(活動計画書!K72:V72,"○")&gt;0,"○","－")</f>
        <v>○</v>
      </c>
      <c r="O67" s="857" t="str">
        <f>IF(N67="－","－",IF(【選択肢】!P13&gt;0,"○","×"))</f>
        <v>○</v>
      </c>
      <c r="P67" s="1257" t="s">
        <v>846</v>
      </c>
      <c r="Q67" s="1258"/>
      <c r="R67" s="1258"/>
      <c r="S67" s="1258"/>
      <c r="T67" s="1258"/>
      <c r="U67" s="1259"/>
    </row>
    <row r="68" spans="2:23" s="2" customFormat="1" ht="24" customHeight="1" x14ac:dyDescent="0.15">
      <c r="B68" s="1238"/>
      <c r="C68" s="1798"/>
      <c r="D68" s="1809"/>
      <c r="E68" s="1810"/>
      <c r="F68" s="1793" t="s">
        <v>293</v>
      </c>
      <c r="G68" s="1793"/>
      <c r="H68" s="1793"/>
      <c r="I68" s="1793"/>
      <c r="J68" s="1793"/>
      <c r="K68" s="1793"/>
      <c r="L68" s="1793"/>
      <c r="M68" s="1794"/>
      <c r="N68" s="918" t="s">
        <v>115</v>
      </c>
      <c r="O68" s="857" t="str">
        <f>IF(N68="－","－",IF(【選択肢】!P14&gt;0,"○","×"))</f>
        <v>×</v>
      </c>
      <c r="P68" s="1257" t="s">
        <v>844</v>
      </c>
      <c r="Q68" s="1258"/>
      <c r="R68" s="1258"/>
      <c r="S68" s="1258"/>
      <c r="T68" s="1258"/>
      <c r="U68" s="1259"/>
    </row>
    <row r="69" spans="2:23" s="2" customFormat="1" ht="24" customHeight="1" x14ac:dyDescent="0.15">
      <c r="B69" s="1238"/>
      <c r="C69" s="1798"/>
      <c r="D69" s="1809" t="s">
        <v>191</v>
      </c>
      <c r="E69" s="1810"/>
      <c r="F69" s="1793" t="s">
        <v>294</v>
      </c>
      <c r="G69" s="1793"/>
      <c r="H69" s="1793"/>
      <c r="I69" s="1793"/>
      <c r="J69" s="1793"/>
      <c r="K69" s="1793"/>
      <c r="L69" s="1793"/>
      <c r="M69" s="1794"/>
      <c r="N69" s="857" t="str">
        <f>IF(COUNTIF(活動計画書!K74:V74,"○")&gt;0,"○","－")</f>
        <v>○</v>
      </c>
      <c r="O69" s="857" t="str">
        <f>IF(N69="－","－",IF(【選択肢】!P15&gt;0,"○","×"))</f>
        <v>○</v>
      </c>
      <c r="P69" s="1257" t="s">
        <v>848</v>
      </c>
      <c r="Q69" s="1258"/>
      <c r="R69" s="1258"/>
      <c r="S69" s="1258"/>
      <c r="T69" s="1258"/>
      <c r="U69" s="1259"/>
    </row>
    <row r="70" spans="2:23" s="2" customFormat="1" ht="24" customHeight="1" x14ac:dyDescent="0.15">
      <c r="B70" s="1238"/>
      <c r="C70" s="1798"/>
      <c r="D70" s="1809"/>
      <c r="E70" s="1810"/>
      <c r="F70" s="1793" t="s">
        <v>849</v>
      </c>
      <c r="G70" s="1793"/>
      <c r="H70" s="1793"/>
      <c r="I70" s="1793"/>
      <c r="J70" s="1793"/>
      <c r="K70" s="1793"/>
      <c r="L70" s="1793"/>
      <c r="M70" s="1794"/>
      <c r="N70" s="918" t="s">
        <v>115</v>
      </c>
      <c r="O70" s="857" t="str">
        <f>IF(N70="－","－",IF(【選択肢】!P16&gt;0,"○","×"))</f>
        <v>○</v>
      </c>
      <c r="P70" s="1257" t="s">
        <v>850</v>
      </c>
      <c r="Q70" s="1258"/>
      <c r="R70" s="1258"/>
      <c r="S70" s="1258"/>
      <c r="T70" s="1258"/>
      <c r="U70" s="1259"/>
    </row>
    <row r="71" spans="2:23" s="2" customFormat="1" ht="24" customHeight="1" x14ac:dyDescent="0.15">
      <c r="B71" s="1238"/>
      <c r="C71" s="1798"/>
      <c r="D71" s="1809"/>
      <c r="E71" s="1810"/>
      <c r="F71" s="1793" t="s">
        <v>296</v>
      </c>
      <c r="G71" s="1793"/>
      <c r="H71" s="1793"/>
      <c r="I71" s="1793"/>
      <c r="J71" s="1793"/>
      <c r="K71" s="1793"/>
      <c r="L71" s="1793"/>
      <c r="M71" s="1794"/>
      <c r="N71" s="918" t="s">
        <v>115</v>
      </c>
      <c r="O71" s="857" t="str">
        <f>IF(N71="－","－",IF(【選択肢】!P17&gt;0,"○","×"))</f>
        <v>×</v>
      </c>
      <c r="P71" s="1257" t="s">
        <v>844</v>
      </c>
      <c r="Q71" s="1258"/>
      <c r="R71" s="1258"/>
      <c r="S71" s="1258"/>
      <c r="T71" s="1258"/>
      <c r="U71" s="1259"/>
    </row>
    <row r="72" spans="2:23" s="2" customFormat="1" ht="24" customHeight="1" x14ac:dyDescent="0.15">
      <c r="B72" s="1238"/>
      <c r="C72" s="1798"/>
      <c r="D72" s="1809" t="s">
        <v>192</v>
      </c>
      <c r="E72" s="1810"/>
      <c r="F72" s="1793" t="s">
        <v>851</v>
      </c>
      <c r="G72" s="1793"/>
      <c r="H72" s="1793"/>
      <c r="I72" s="1793"/>
      <c r="J72" s="1793"/>
      <c r="K72" s="1793"/>
      <c r="L72" s="1793"/>
      <c r="M72" s="1794"/>
      <c r="N72" s="857" t="str">
        <f>IF(COUNTIF(活動計画書!K77:V77,"○")&gt;0,"○","－")</f>
        <v>○</v>
      </c>
      <c r="O72" s="857" t="str">
        <f>IF(N72="－","－",IF(【選択肢】!P18&gt;0,"○","×"))</f>
        <v>○</v>
      </c>
      <c r="P72" s="1257" t="s">
        <v>852</v>
      </c>
      <c r="Q72" s="1258"/>
      <c r="R72" s="1258"/>
      <c r="S72" s="1258"/>
      <c r="T72" s="1258"/>
      <c r="U72" s="1259"/>
    </row>
    <row r="73" spans="2:23" s="2" customFormat="1" ht="24" customHeight="1" x14ac:dyDescent="0.15">
      <c r="B73" s="1238"/>
      <c r="C73" s="1798"/>
      <c r="D73" s="1809"/>
      <c r="E73" s="1810"/>
      <c r="F73" s="1793" t="s">
        <v>853</v>
      </c>
      <c r="G73" s="1793"/>
      <c r="H73" s="1793"/>
      <c r="I73" s="1793"/>
      <c r="J73" s="1793"/>
      <c r="K73" s="1793"/>
      <c r="L73" s="1793"/>
      <c r="M73" s="1794"/>
      <c r="N73" s="918" t="s">
        <v>115</v>
      </c>
      <c r="O73" s="857" t="str">
        <f>IF(N73="－","－",IF(【選択肢】!P19&gt;0,"○","×"))</f>
        <v>○</v>
      </c>
      <c r="P73" s="1257" t="s">
        <v>852</v>
      </c>
      <c r="Q73" s="1258"/>
      <c r="R73" s="1258"/>
      <c r="S73" s="1258"/>
      <c r="T73" s="1258"/>
      <c r="U73" s="1259"/>
    </row>
    <row r="74" spans="2:23" s="2" customFormat="1" ht="24" customHeight="1" x14ac:dyDescent="0.15">
      <c r="B74" s="1238"/>
      <c r="C74" s="1798"/>
      <c r="D74" s="1809"/>
      <c r="E74" s="1810"/>
      <c r="F74" s="1793" t="s">
        <v>854</v>
      </c>
      <c r="G74" s="1793"/>
      <c r="H74" s="1793"/>
      <c r="I74" s="1793"/>
      <c r="J74" s="1793"/>
      <c r="K74" s="1793"/>
      <c r="L74" s="1793"/>
      <c r="M74" s="1794"/>
      <c r="N74" s="918" t="s">
        <v>115</v>
      </c>
      <c r="O74" s="857" t="str">
        <f>IF(N74="－","－",IF(【選択肢】!P20&gt;0,"○","×"))</f>
        <v>×</v>
      </c>
      <c r="P74" s="1257" t="s">
        <v>844</v>
      </c>
      <c r="Q74" s="1258"/>
      <c r="R74" s="1258"/>
      <c r="S74" s="1258"/>
      <c r="T74" s="1258"/>
      <c r="U74" s="1259"/>
    </row>
    <row r="75" spans="2:23" s="2" customFormat="1" ht="24" customHeight="1" x14ac:dyDescent="0.15">
      <c r="B75" s="1238"/>
      <c r="C75" s="1798"/>
      <c r="D75" s="1292" t="s">
        <v>300</v>
      </c>
      <c r="E75" s="1294"/>
      <c r="F75" s="1841" t="s">
        <v>855</v>
      </c>
      <c r="G75" s="1842"/>
      <c r="H75" s="1842"/>
      <c r="I75" s="1842"/>
      <c r="J75" s="1842"/>
      <c r="K75" s="1842"/>
      <c r="L75" s="1842"/>
      <c r="M75" s="1843"/>
      <c r="N75" s="918" t="s">
        <v>113</v>
      </c>
      <c r="O75" s="857" t="str">
        <f>IF(N75="－","－",IF(【選択肢】!P21&gt;0,"○","×"))</f>
        <v>○</v>
      </c>
      <c r="P75" s="1257" t="s">
        <v>856</v>
      </c>
      <c r="Q75" s="1258"/>
      <c r="R75" s="1258"/>
      <c r="S75" s="1258"/>
      <c r="T75" s="1258"/>
      <c r="U75" s="1259"/>
    </row>
    <row r="76" spans="2:23" s="2" customFormat="1" ht="16.5" customHeight="1" x14ac:dyDescent="0.15">
      <c r="B76" s="585"/>
      <c r="C76" s="585"/>
      <c r="D76" s="585"/>
      <c r="E76" s="585"/>
      <c r="F76" s="940"/>
      <c r="G76" s="940"/>
      <c r="H76" s="940"/>
      <c r="I76" s="940"/>
      <c r="J76" s="940"/>
      <c r="K76" s="940"/>
      <c r="L76" s="940"/>
      <c r="M76" s="940"/>
      <c r="N76" s="569"/>
      <c r="O76" s="569"/>
      <c r="P76" s="74"/>
      <c r="Q76" s="74"/>
      <c r="R76" s="74"/>
      <c r="S76" s="74"/>
      <c r="T76" s="74"/>
      <c r="U76" s="74"/>
    </row>
    <row r="77" spans="2:23" s="2" customFormat="1" ht="17.25" customHeight="1" x14ac:dyDescent="0.15">
      <c r="B77" s="1799" t="s">
        <v>264</v>
      </c>
      <c r="C77" s="1799"/>
      <c r="D77" s="1799" t="s">
        <v>265</v>
      </c>
      <c r="E77" s="1799"/>
      <c r="F77" s="1799"/>
      <c r="G77" s="1799"/>
      <c r="H77" s="1799"/>
      <c r="I77" s="1799"/>
      <c r="J77" s="1799"/>
      <c r="K77" s="1799"/>
      <c r="L77" s="1799"/>
      <c r="M77" s="1799"/>
      <c r="N77" s="1799" t="s">
        <v>831</v>
      </c>
      <c r="O77" s="1799" t="s">
        <v>832</v>
      </c>
      <c r="P77" s="910"/>
      <c r="Q77" s="1415" t="s">
        <v>368</v>
      </c>
      <c r="R77" s="1415"/>
      <c r="S77" s="1415"/>
      <c r="T77" s="1415"/>
      <c r="U77" s="1416"/>
    </row>
    <row r="78" spans="2:23" s="2" customFormat="1" ht="17.25" customHeight="1" x14ac:dyDescent="0.15">
      <c r="B78" s="1800"/>
      <c r="C78" s="1800"/>
      <c r="D78" s="1800"/>
      <c r="E78" s="1800"/>
      <c r="F78" s="1800"/>
      <c r="G78" s="1800"/>
      <c r="H78" s="1800"/>
      <c r="I78" s="1800"/>
      <c r="J78" s="1800"/>
      <c r="K78" s="1800"/>
      <c r="L78" s="1800"/>
      <c r="M78" s="1800"/>
      <c r="N78" s="1800"/>
      <c r="O78" s="1800"/>
      <c r="P78" s="584" t="s">
        <v>857</v>
      </c>
      <c r="Q78" s="1417"/>
      <c r="R78" s="1417"/>
      <c r="S78" s="1417"/>
      <c r="T78" s="1417"/>
      <c r="U78" s="1273"/>
    </row>
    <row r="79" spans="2:23" s="112" customFormat="1" ht="25.5" customHeight="1" x14ac:dyDescent="0.15">
      <c r="B79" s="1850" t="s">
        <v>303</v>
      </c>
      <c r="C79" s="1851"/>
      <c r="D79" s="1854" t="s">
        <v>858</v>
      </c>
      <c r="E79" s="1244"/>
      <c r="F79" s="1244"/>
      <c r="G79" s="1244"/>
      <c r="H79" s="1244"/>
      <c r="I79" s="1244"/>
      <c r="J79" s="1244"/>
      <c r="K79" s="1244"/>
      <c r="L79" s="1244"/>
      <c r="M79" s="1855"/>
      <c r="N79" s="858" t="str">
        <f>IF(活動計画書!B97="○","○","－")</f>
        <v>○</v>
      </c>
      <c r="O79" s="938" t="str">
        <f>IF(N79="－","－",IF(【選択肢】!P22&gt;0,"○","×"))</f>
        <v>○</v>
      </c>
      <c r="P79" s="583">
        <v>43200</v>
      </c>
      <c r="Q79" s="1836" t="s">
        <v>681</v>
      </c>
      <c r="R79" s="1836"/>
      <c r="S79" s="1836"/>
      <c r="T79" s="1836"/>
      <c r="U79" s="1837"/>
      <c r="W79" s="115"/>
    </row>
    <row r="80" spans="2:23" s="112" customFormat="1" ht="25.5" customHeight="1" x14ac:dyDescent="0.15">
      <c r="B80" s="1850"/>
      <c r="C80" s="1851"/>
      <c r="D80" s="1838" t="s">
        <v>859</v>
      </c>
      <c r="E80" s="1839"/>
      <c r="F80" s="1839"/>
      <c r="G80" s="1839"/>
      <c r="H80" s="1839"/>
      <c r="I80" s="1839"/>
      <c r="J80" s="1839"/>
      <c r="K80" s="1839"/>
      <c r="L80" s="1839"/>
      <c r="M80" s="1840"/>
      <c r="N80" s="859" t="str">
        <f>IF(活動計画書!B98="○","○","－")</f>
        <v>－</v>
      </c>
      <c r="O80" s="938" t="str">
        <f>IF(N80="－","－",IF(【選択肢】!P23&gt;0,"○","×"))</f>
        <v>－</v>
      </c>
      <c r="P80" s="581"/>
      <c r="Q80" s="1836"/>
      <c r="R80" s="1836"/>
      <c r="S80" s="1836"/>
      <c r="T80" s="1836"/>
      <c r="U80" s="1837"/>
      <c r="W80" s="115"/>
    </row>
    <row r="81" spans="1:23" s="112" customFormat="1" ht="25.5" customHeight="1" x14ac:dyDescent="0.15">
      <c r="B81" s="1850"/>
      <c r="C81" s="1851"/>
      <c r="D81" s="1838" t="s">
        <v>860</v>
      </c>
      <c r="E81" s="1839"/>
      <c r="F81" s="1839"/>
      <c r="G81" s="1839"/>
      <c r="H81" s="1839"/>
      <c r="I81" s="1839"/>
      <c r="J81" s="1839"/>
      <c r="K81" s="1839"/>
      <c r="L81" s="1839"/>
      <c r="M81" s="1840"/>
      <c r="N81" s="859" t="str">
        <f>IF(活動計画書!B99="○","○","－")</f>
        <v>－</v>
      </c>
      <c r="O81" s="938" t="str">
        <f>IF(N81="－","－",IF(【選択肢】!P24&gt;0,"○","×"))</f>
        <v>－</v>
      </c>
      <c r="P81" s="581"/>
      <c r="Q81" s="1836"/>
      <c r="R81" s="1836"/>
      <c r="S81" s="1836"/>
      <c r="T81" s="1836"/>
      <c r="U81" s="1837"/>
      <c r="W81" s="115"/>
    </row>
    <row r="82" spans="1:23" s="112" customFormat="1" ht="25.5" customHeight="1" x14ac:dyDescent="0.15">
      <c r="B82" s="1850"/>
      <c r="C82" s="1851"/>
      <c r="D82" s="1838" t="s">
        <v>861</v>
      </c>
      <c r="E82" s="1839"/>
      <c r="F82" s="1839"/>
      <c r="G82" s="1839"/>
      <c r="H82" s="1839"/>
      <c r="I82" s="1839"/>
      <c r="J82" s="1839"/>
      <c r="K82" s="1839"/>
      <c r="L82" s="1839"/>
      <c r="M82" s="1840"/>
      <c r="N82" s="859" t="str">
        <f>IF(活動計画書!B100="○","○","－")</f>
        <v>－</v>
      </c>
      <c r="O82" s="938" t="str">
        <f>IF(N82="－","－",IF(【選択肢】!P25&gt;0,"○","×"))</f>
        <v>－</v>
      </c>
      <c r="P82" s="581"/>
      <c r="Q82" s="1836"/>
      <c r="R82" s="1836"/>
      <c r="S82" s="1836"/>
      <c r="T82" s="1836"/>
      <c r="U82" s="1837"/>
      <c r="W82" s="115"/>
    </row>
    <row r="83" spans="1:23" s="2" customFormat="1" ht="25.5" customHeight="1" x14ac:dyDescent="0.15">
      <c r="B83" s="1850"/>
      <c r="C83" s="1851"/>
      <c r="D83" s="1838" t="s">
        <v>862</v>
      </c>
      <c r="E83" s="1839"/>
      <c r="F83" s="1839"/>
      <c r="G83" s="1839"/>
      <c r="H83" s="1839"/>
      <c r="I83" s="1839"/>
      <c r="J83" s="1839"/>
      <c r="K83" s="1839"/>
      <c r="L83" s="1839"/>
      <c r="M83" s="1840"/>
      <c r="N83" s="859" t="str">
        <f>IF(活動計画書!M97="○","○","－")</f>
        <v>－</v>
      </c>
      <c r="O83" s="938" t="str">
        <f>IF(N83="－","－",IF(【選択肢】!P26&gt;0,"○","×"))</f>
        <v>－</v>
      </c>
      <c r="P83" s="581"/>
      <c r="Q83" s="1836"/>
      <c r="R83" s="1836"/>
      <c r="S83" s="1836"/>
      <c r="T83" s="1836"/>
      <c r="U83" s="1837"/>
    </row>
    <row r="84" spans="1:23" ht="25.5" customHeight="1" x14ac:dyDescent="0.15">
      <c r="A84" s="582"/>
      <c r="B84" s="1850"/>
      <c r="C84" s="1851"/>
      <c r="D84" s="1838" t="s">
        <v>863</v>
      </c>
      <c r="E84" s="1839"/>
      <c r="F84" s="1839"/>
      <c r="G84" s="1839"/>
      <c r="H84" s="1839"/>
      <c r="I84" s="1839"/>
      <c r="J84" s="1839"/>
      <c r="K84" s="1839"/>
      <c r="L84" s="1839"/>
      <c r="M84" s="1840"/>
      <c r="N84" s="859" t="str">
        <f>IF(活動計画書!M98="○","○","－")</f>
        <v>－</v>
      </c>
      <c r="O84" s="938" t="str">
        <f>IF(N84="－","－",IF(【選択肢】!P27&gt;0,"○","×"))</f>
        <v>－</v>
      </c>
      <c r="P84" s="581"/>
      <c r="Q84" s="1836"/>
      <c r="R84" s="1836"/>
      <c r="S84" s="1836"/>
      <c r="T84" s="1836"/>
      <c r="U84" s="1837"/>
    </row>
    <row r="85" spans="1:23" ht="25.5" customHeight="1" x14ac:dyDescent="0.15">
      <c r="B85" s="1852"/>
      <c r="C85" s="1853"/>
      <c r="D85" s="1844" t="s">
        <v>864</v>
      </c>
      <c r="E85" s="1845"/>
      <c r="F85" s="1846"/>
      <c r="G85" s="1847">
        <f>活動計画書!Q99</f>
        <v>0</v>
      </c>
      <c r="H85" s="1848"/>
      <c r="I85" s="1848"/>
      <c r="J85" s="1848"/>
      <c r="K85" s="1848"/>
      <c r="L85" s="1848"/>
      <c r="M85" s="1849"/>
      <c r="N85" s="859" t="str">
        <f>IF(活動計画書!M99="○","○","－")</f>
        <v>－</v>
      </c>
      <c r="O85" s="938" t="str">
        <f>IF(N85="－","－",IF(【選択肢】!P28&gt;0,"○","×"))</f>
        <v>－</v>
      </c>
      <c r="P85" s="581"/>
      <c r="Q85" s="1836"/>
      <c r="R85" s="1836"/>
      <c r="S85" s="1836"/>
      <c r="T85" s="1836"/>
      <c r="U85" s="1837"/>
    </row>
    <row r="86" spans="1:23" s="566" customFormat="1" ht="30" customHeight="1" x14ac:dyDescent="0.45">
      <c r="A86" s="567" t="s">
        <v>335</v>
      </c>
      <c r="B86" s="8"/>
      <c r="C86" s="8"/>
      <c r="D86" s="8"/>
      <c r="E86" s="8"/>
      <c r="F86" s="8"/>
      <c r="G86" s="8"/>
      <c r="H86" s="8"/>
      <c r="I86" s="8"/>
      <c r="J86" s="8"/>
      <c r="K86" s="8"/>
      <c r="L86" s="8"/>
      <c r="M86" s="8"/>
      <c r="N86" s="8"/>
      <c r="O86" s="8"/>
      <c r="P86" s="8"/>
      <c r="Q86" s="8"/>
      <c r="R86" s="8"/>
      <c r="S86" s="8"/>
    </row>
    <row r="87" spans="1:23" s="16" customFormat="1" ht="16.5" customHeight="1" x14ac:dyDescent="0.15">
      <c r="B87" s="16" t="s">
        <v>865</v>
      </c>
    </row>
    <row r="88" spans="1:23" s="2" customFormat="1" ht="36" customHeight="1" x14ac:dyDescent="0.15">
      <c r="B88" s="1058" t="s">
        <v>264</v>
      </c>
      <c r="C88" s="1058"/>
      <c r="D88" s="1058"/>
      <c r="E88" s="976" t="s">
        <v>265</v>
      </c>
      <c r="F88" s="1171"/>
      <c r="G88" s="1171"/>
      <c r="H88" s="1171"/>
      <c r="I88" s="1171"/>
      <c r="J88" s="1171"/>
      <c r="K88" s="1171"/>
      <c r="L88" s="1171"/>
      <c r="M88" s="977"/>
      <c r="N88" s="899" t="s">
        <v>831</v>
      </c>
      <c r="O88" s="899" t="s">
        <v>832</v>
      </c>
      <c r="P88" s="1098" t="s">
        <v>368</v>
      </c>
      <c r="Q88" s="1408"/>
      <c r="R88" s="1408"/>
      <c r="S88" s="1408"/>
      <c r="T88" s="1408"/>
      <c r="U88" s="1099"/>
    </row>
    <row r="89" spans="1:23" s="2" customFormat="1" ht="24.75" customHeight="1" x14ac:dyDescent="0.15">
      <c r="B89" s="1868" t="s">
        <v>337</v>
      </c>
      <c r="C89" s="1870" t="s">
        <v>338</v>
      </c>
      <c r="D89" s="1871"/>
      <c r="E89" s="1859" t="s">
        <v>866</v>
      </c>
      <c r="F89" s="1860"/>
      <c r="G89" s="1860"/>
      <c r="H89" s="1860"/>
      <c r="I89" s="1860"/>
      <c r="J89" s="1860"/>
      <c r="K89" s="1860"/>
      <c r="L89" s="1860"/>
      <c r="M89" s="1861"/>
      <c r="N89" s="938" t="str">
        <f>IF(COUNTIF(活動計画書!K106:W106,"○")&gt;0,"○","－")</f>
        <v>○</v>
      </c>
      <c r="O89" s="857" t="str">
        <f>IF(N89="－","－",IF(【選択肢】!P29&gt;0,"○","×"))</f>
        <v>○</v>
      </c>
      <c r="P89" s="1257" t="s">
        <v>867</v>
      </c>
      <c r="Q89" s="1258"/>
      <c r="R89" s="1258"/>
      <c r="S89" s="1258"/>
      <c r="T89" s="1258"/>
      <c r="U89" s="1259"/>
    </row>
    <row r="90" spans="1:23" s="2" customFormat="1" ht="24.75" customHeight="1" x14ac:dyDescent="0.15">
      <c r="B90" s="1869"/>
      <c r="C90" s="1872"/>
      <c r="D90" s="1873"/>
      <c r="E90" s="1859" t="s">
        <v>868</v>
      </c>
      <c r="F90" s="1860"/>
      <c r="G90" s="1860"/>
      <c r="H90" s="1860"/>
      <c r="I90" s="1860"/>
      <c r="J90" s="1860"/>
      <c r="K90" s="1860"/>
      <c r="L90" s="1860"/>
      <c r="M90" s="1861"/>
      <c r="N90" s="857" t="str">
        <f>IF(COUNTIF(活動計画書!K107:W107,"○")&gt;0,"○","－")</f>
        <v>○</v>
      </c>
      <c r="O90" s="857" t="str">
        <f>IF(N90="－","－",IF(【選択肢】!P30&gt;0,"○","×"))</f>
        <v>○</v>
      </c>
      <c r="P90" s="1257" t="s">
        <v>846</v>
      </c>
      <c r="Q90" s="1258"/>
      <c r="R90" s="1258"/>
      <c r="S90" s="1258"/>
      <c r="T90" s="1258"/>
      <c r="U90" s="1259"/>
    </row>
    <row r="91" spans="1:23" s="2" customFormat="1" ht="24.75" customHeight="1" x14ac:dyDescent="0.15">
      <c r="B91" s="1869"/>
      <c r="C91" s="1872"/>
      <c r="D91" s="1873"/>
      <c r="E91" s="1859" t="s">
        <v>869</v>
      </c>
      <c r="F91" s="1860"/>
      <c r="G91" s="1860"/>
      <c r="H91" s="1860"/>
      <c r="I91" s="1860"/>
      <c r="J91" s="1860"/>
      <c r="K91" s="1860"/>
      <c r="L91" s="1860"/>
      <c r="M91" s="1861"/>
      <c r="N91" s="857" t="str">
        <f>IF(COUNTIF(活動計画書!K108:W108,"○")&gt;0,"○","－")</f>
        <v>○</v>
      </c>
      <c r="O91" s="857" t="str">
        <f>IF(N91="－","－",IF(【選択肢】!P31&gt;0,"○","×"))</f>
        <v>○</v>
      </c>
      <c r="P91" s="1257" t="s">
        <v>848</v>
      </c>
      <c r="Q91" s="1258"/>
      <c r="R91" s="1258"/>
      <c r="S91" s="1258"/>
      <c r="T91" s="1258"/>
      <c r="U91" s="1259"/>
    </row>
    <row r="92" spans="1:23" s="2" customFormat="1" ht="24.75" customHeight="1" x14ac:dyDescent="0.15">
      <c r="B92" s="1869"/>
      <c r="C92" s="1872"/>
      <c r="D92" s="1873"/>
      <c r="E92" s="1859" t="s">
        <v>870</v>
      </c>
      <c r="F92" s="1860"/>
      <c r="G92" s="1860"/>
      <c r="H92" s="1860"/>
      <c r="I92" s="1860"/>
      <c r="J92" s="1860"/>
      <c r="K92" s="1860"/>
      <c r="L92" s="1860"/>
      <c r="M92" s="1861"/>
      <c r="N92" s="857" t="str">
        <f>IF(COUNTIF(活動計画書!K109:W109,"○")&gt;0,"○","－")</f>
        <v>○</v>
      </c>
      <c r="O92" s="857" t="str">
        <f>IF(N92="－","－",IF(【選択肢】!P32&gt;0,"○","×"))</f>
        <v>○</v>
      </c>
      <c r="P92" s="1257" t="s">
        <v>852</v>
      </c>
      <c r="Q92" s="1258"/>
      <c r="R92" s="1258"/>
      <c r="S92" s="1258"/>
      <c r="T92" s="1258"/>
      <c r="U92" s="1259"/>
    </row>
    <row r="93" spans="1:23" s="2" customFormat="1" ht="18.75" customHeight="1" x14ac:dyDescent="0.15">
      <c r="B93" s="1869"/>
      <c r="C93" s="1872"/>
      <c r="D93" s="1873"/>
      <c r="E93" s="1862" t="s">
        <v>343</v>
      </c>
      <c r="F93" s="1863"/>
      <c r="G93" s="1863"/>
      <c r="H93" s="1863"/>
      <c r="I93" s="1863"/>
      <c r="J93" s="1863"/>
      <c r="K93" s="1863"/>
      <c r="L93" s="1863"/>
      <c r="M93" s="1864"/>
      <c r="N93" s="1801" t="str">
        <f>IF(COUNTIF(活動計画書!K110:W110,"○")&gt;0,"○","－")</f>
        <v>○</v>
      </c>
      <c r="O93" s="1801" t="str">
        <f>IF(N93="－","－",IF(【選択肢】!P33&gt;0,"○","×"))</f>
        <v>○</v>
      </c>
      <c r="P93" s="580" t="s">
        <v>835</v>
      </c>
      <c r="Q93" s="1803" t="s">
        <v>871</v>
      </c>
      <c r="R93" s="1804"/>
      <c r="S93" s="1804"/>
      <c r="T93" s="1804"/>
      <c r="U93" s="1805"/>
    </row>
    <row r="94" spans="1:23" s="2" customFormat="1" ht="26.25" customHeight="1" x14ac:dyDescent="0.15">
      <c r="B94" s="1869"/>
      <c r="C94" s="1872"/>
      <c r="D94" s="1873"/>
      <c r="E94" s="1865"/>
      <c r="F94" s="1866"/>
      <c r="G94" s="1866"/>
      <c r="H94" s="1866"/>
      <c r="I94" s="1866"/>
      <c r="J94" s="1866"/>
      <c r="K94" s="1866"/>
      <c r="L94" s="1866"/>
      <c r="M94" s="1867"/>
      <c r="N94" s="1802"/>
      <c r="O94" s="1802"/>
      <c r="P94" s="579">
        <v>43191</v>
      </c>
      <c r="Q94" s="1806"/>
      <c r="R94" s="1807"/>
      <c r="S94" s="1807"/>
      <c r="T94" s="1807"/>
      <c r="U94" s="1808"/>
    </row>
    <row r="95" spans="1:23" s="2" customFormat="1" ht="18.75" customHeight="1" x14ac:dyDescent="0.15">
      <c r="B95" s="1869"/>
      <c r="C95" s="1870" t="s">
        <v>282</v>
      </c>
      <c r="D95" s="1871"/>
      <c r="E95" s="1862" t="s">
        <v>872</v>
      </c>
      <c r="F95" s="1863"/>
      <c r="G95" s="1863"/>
      <c r="H95" s="1863"/>
      <c r="I95" s="1863"/>
      <c r="J95" s="1863"/>
      <c r="K95" s="1863"/>
      <c r="L95" s="1863"/>
      <c r="M95" s="1864"/>
      <c r="N95" s="1876" t="s">
        <v>115</v>
      </c>
      <c r="O95" s="1801" t="str">
        <f>IF(N95="－","－",IF(【選択肢】!P34&gt;0,"○","×"))</f>
        <v>○</v>
      </c>
      <c r="P95" s="578" t="s">
        <v>835</v>
      </c>
      <c r="Q95" s="1803" t="s">
        <v>683</v>
      </c>
      <c r="R95" s="1804"/>
      <c r="S95" s="1804"/>
      <c r="T95" s="1804"/>
      <c r="U95" s="1805"/>
    </row>
    <row r="96" spans="1:23" s="2" customFormat="1" ht="26.25" customHeight="1" x14ac:dyDescent="0.15">
      <c r="B96" s="1869"/>
      <c r="C96" s="1874"/>
      <c r="D96" s="1875"/>
      <c r="E96" s="1865"/>
      <c r="F96" s="1866"/>
      <c r="G96" s="1866"/>
      <c r="H96" s="1866"/>
      <c r="I96" s="1866"/>
      <c r="J96" s="1866"/>
      <c r="K96" s="1866"/>
      <c r="L96" s="1866"/>
      <c r="M96" s="1867"/>
      <c r="N96" s="1877"/>
      <c r="O96" s="1802"/>
      <c r="P96" s="577">
        <v>43253</v>
      </c>
      <c r="Q96" s="1806"/>
      <c r="R96" s="1807"/>
      <c r="S96" s="1807"/>
      <c r="T96" s="1807"/>
      <c r="U96" s="1808"/>
    </row>
    <row r="97" spans="2:25" s="2" customFormat="1" ht="35.25" customHeight="1" x14ac:dyDescent="0.15">
      <c r="B97" s="1869"/>
      <c r="C97" s="1218" t="s">
        <v>285</v>
      </c>
      <c r="D97" s="1219"/>
      <c r="E97" s="1859" t="s">
        <v>873</v>
      </c>
      <c r="F97" s="1860"/>
      <c r="G97" s="1860"/>
      <c r="H97" s="1860"/>
      <c r="I97" s="1860"/>
      <c r="J97" s="1860"/>
      <c r="K97" s="1860"/>
      <c r="L97" s="1860"/>
      <c r="M97" s="1861"/>
      <c r="N97" s="918" t="s">
        <v>115</v>
      </c>
      <c r="O97" s="857" t="str">
        <f>IF(N97="－","－",IF(【選択肢】!P35&gt;0,"○","×"))</f>
        <v>○</v>
      </c>
      <c r="P97" s="1257" t="s">
        <v>874</v>
      </c>
      <c r="Q97" s="1258"/>
      <c r="R97" s="1258"/>
      <c r="S97" s="1258"/>
      <c r="T97" s="1258"/>
      <c r="U97" s="1259"/>
    </row>
    <row r="98" spans="2:25" s="2" customFormat="1" ht="35.25" customHeight="1" x14ac:dyDescent="0.15">
      <c r="B98" s="1869"/>
      <c r="C98" s="1220"/>
      <c r="D98" s="1221"/>
      <c r="E98" s="1859" t="s">
        <v>875</v>
      </c>
      <c r="F98" s="1860"/>
      <c r="G98" s="1860"/>
      <c r="H98" s="1860"/>
      <c r="I98" s="1860"/>
      <c r="J98" s="1860"/>
      <c r="K98" s="1860"/>
      <c r="L98" s="1860"/>
      <c r="M98" s="1861"/>
      <c r="N98" s="918" t="s">
        <v>115</v>
      </c>
      <c r="O98" s="857" t="str">
        <f>IF(N98="－","－",IF(【選択肢】!P36&gt;0,"○","×"))</f>
        <v>○</v>
      </c>
      <c r="P98" s="1257" t="s">
        <v>876</v>
      </c>
      <c r="Q98" s="1258"/>
      <c r="R98" s="1258"/>
      <c r="S98" s="1258"/>
      <c r="T98" s="1258"/>
      <c r="U98" s="1259"/>
    </row>
    <row r="99" spans="2:25" s="2" customFormat="1" ht="35.25" customHeight="1" x14ac:dyDescent="0.15">
      <c r="B99" s="1869"/>
      <c r="C99" s="1220"/>
      <c r="D99" s="1221"/>
      <c r="E99" s="1859" t="s">
        <v>877</v>
      </c>
      <c r="F99" s="1860"/>
      <c r="G99" s="1860"/>
      <c r="H99" s="1860"/>
      <c r="I99" s="1860"/>
      <c r="J99" s="1860"/>
      <c r="K99" s="1860"/>
      <c r="L99" s="1860"/>
      <c r="M99" s="1861"/>
      <c r="N99" s="918" t="s">
        <v>115</v>
      </c>
      <c r="O99" s="857" t="str">
        <f>IF(N99="－","－",IF(【選択肢】!P37&gt;0,"○","×"))</f>
        <v>○</v>
      </c>
      <c r="P99" s="1257" t="s">
        <v>878</v>
      </c>
      <c r="Q99" s="1258"/>
      <c r="R99" s="1258"/>
      <c r="S99" s="1258"/>
      <c r="T99" s="1258"/>
      <c r="U99" s="1259"/>
    </row>
    <row r="100" spans="2:25" s="2" customFormat="1" ht="35.25" customHeight="1" x14ac:dyDescent="0.15">
      <c r="B100" s="1869"/>
      <c r="C100" s="1222"/>
      <c r="D100" s="1223"/>
      <c r="E100" s="1859" t="s">
        <v>879</v>
      </c>
      <c r="F100" s="1860"/>
      <c r="G100" s="1860"/>
      <c r="H100" s="1860"/>
      <c r="I100" s="1860"/>
      <c r="J100" s="1860"/>
      <c r="K100" s="1860"/>
      <c r="L100" s="1860"/>
      <c r="M100" s="1861"/>
      <c r="N100" s="918" t="s">
        <v>115</v>
      </c>
      <c r="O100" s="857" t="str">
        <f>IF(N100="－","－",IF(【選択肢】!P38&gt;0,"○","×"))</f>
        <v>×</v>
      </c>
      <c r="P100" s="1257" t="s">
        <v>880</v>
      </c>
      <c r="Q100" s="1258"/>
      <c r="R100" s="1258"/>
      <c r="S100" s="1258"/>
      <c r="T100" s="1258"/>
      <c r="U100" s="1259"/>
    </row>
    <row r="101" spans="2:25" s="2" customFormat="1" ht="26.25" customHeight="1" x14ac:dyDescent="0.15">
      <c r="B101" s="1881" t="s">
        <v>351</v>
      </c>
      <c r="C101" s="1218" t="s">
        <v>352</v>
      </c>
      <c r="D101" s="1219"/>
      <c r="E101" s="1467" t="s">
        <v>353</v>
      </c>
      <c r="F101" s="1468"/>
      <c r="G101" s="1468"/>
      <c r="H101" s="1468"/>
      <c r="I101" s="1468"/>
      <c r="J101" s="1468"/>
      <c r="K101" s="1468"/>
      <c r="L101" s="1468"/>
      <c r="M101" s="1469"/>
      <c r="N101" s="860" t="str">
        <f>IF(COUNTIF(活動計画書!K116:V116,"○")&gt;0,"○","－")</f>
        <v>○</v>
      </c>
      <c r="O101" s="857" t="str">
        <f>IF(N101="－","－",IF(【選択肢】!P39&gt;0,"○","×"))</f>
        <v>○</v>
      </c>
      <c r="P101" s="1257" t="s">
        <v>881</v>
      </c>
      <c r="Q101" s="1258"/>
      <c r="R101" s="1258"/>
      <c r="S101" s="1258"/>
      <c r="T101" s="1258"/>
      <c r="U101" s="1259"/>
    </row>
    <row r="102" spans="2:25" s="2" customFormat="1" ht="26.25" customHeight="1" x14ac:dyDescent="0.15">
      <c r="B102" s="1882"/>
      <c r="C102" s="1220"/>
      <c r="D102" s="1221"/>
      <c r="E102" s="1467" t="s">
        <v>882</v>
      </c>
      <c r="F102" s="1468"/>
      <c r="G102" s="1468"/>
      <c r="H102" s="1468"/>
      <c r="I102" s="1468"/>
      <c r="J102" s="1468"/>
      <c r="K102" s="1468"/>
      <c r="L102" s="1468"/>
      <c r="M102" s="1469"/>
      <c r="N102" s="860" t="str">
        <f>IF(COUNTIF(活動計画書!K117:V117,"○")&gt;0,"○","－")</f>
        <v>○</v>
      </c>
      <c r="O102" s="857" t="str">
        <f>IF(N102="－","－",IF(【選択肢】!P40&gt;0,"○","×"))</f>
        <v>○</v>
      </c>
      <c r="P102" s="1257" t="s">
        <v>881</v>
      </c>
      <c r="Q102" s="1258"/>
      <c r="R102" s="1258"/>
      <c r="S102" s="1258"/>
      <c r="T102" s="1258"/>
      <c r="U102" s="1259"/>
    </row>
    <row r="103" spans="2:25" s="2" customFormat="1" ht="26.25" customHeight="1" x14ac:dyDescent="0.15">
      <c r="B103" s="1882"/>
      <c r="C103" s="1220"/>
      <c r="D103" s="1221"/>
      <c r="E103" s="1467" t="s">
        <v>355</v>
      </c>
      <c r="F103" s="1468"/>
      <c r="G103" s="1468"/>
      <c r="H103" s="1468"/>
      <c r="I103" s="1468"/>
      <c r="J103" s="1468"/>
      <c r="K103" s="1468"/>
      <c r="L103" s="1468"/>
      <c r="M103" s="1469"/>
      <c r="N103" s="860" t="str">
        <f>IF(COUNTIF(活動計画書!K118:V118,"○")&gt;0,"○","－")</f>
        <v>○</v>
      </c>
      <c r="O103" s="857" t="str">
        <f>IF(N103="－","－",IF(【選択肢】!P41&gt;0,"○","×"))</f>
        <v>○</v>
      </c>
      <c r="P103" s="1257" t="s">
        <v>881</v>
      </c>
      <c r="Q103" s="1258"/>
      <c r="R103" s="1258"/>
      <c r="S103" s="1258"/>
      <c r="T103" s="1258"/>
      <c r="U103" s="1259"/>
    </row>
    <row r="104" spans="2:25" s="2" customFormat="1" ht="32.25" customHeight="1" x14ac:dyDescent="0.15">
      <c r="B104" s="1882"/>
      <c r="C104" s="1220"/>
      <c r="D104" s="1221"/>
      <c r="E104" s="1467" t="s">
        <v>356</v>
      </c>
      <c r="F104" s="1468"/>
      <c r="G104" s="1468"/>
      <c r="H104" s="1468"/>
      <c r="I104" s="1468"/>
      <c r="J104" s="1468"/>
      <c r="K104" s="1468"/>
      <c r="L104" s="1468"/>
      <c r="M104" s="1469"/>
      <c r="N104" s="860" t="str">
        <f>IF(COUNTIF(活動計画書!K119:V119,"○")&gt;0,"○","－")</f>
        <v>－</v>
      </c>
      <c r="O104" s="857" t="str">
        <f>IF(N104="－","－",IF(【選択肢】!P42&gt;0,"○","×"))</f>
        <v>－</v>
      </c>
      <c r="P104" s="1257"/>
      <c r="Q104" s="1258"/>
      <c r="R104" s="1258"/>
      <c r="S104" s="1258"/>
      <c r="T104" s="1258"/>
      <c r="U104" s="1259"/>
    </row>
    <row r="105" spans="2:25" s="2" customFormat="1" ht="26.25" customHeight="1" x14ac:dyDescent="0.15">
      <c r="B105" s="1882"/>
      <c r="C105" s="1222"/>
      <c r="D105" s="1223"/>
      <c r="E105" s="1467" t="s">
        <v>357</v>
      </c>
      <c r="F105" s="1468"/>
      <c r="G105" s="1468"/>
      <c r="H105" s="1468"/>
      <c r="I105" s="1468"/>
      <c r="J105" s="1468"/>
      <c r="K105" s="1468"/>
      <c r="L105" s="1468"/>
      <c r="M105" s="1469"/>
      <c r="N105" s="860" t="str">
        <f>IF(COUNTIF(活動計画書!K120:V120,"○")&gt;0,"○","－")</f>
        <v>－</v>
      </c>
      <c r="O105" s="857" t="str">
        <f>IF(N105="－","－",IF(【選択肢】!P43&gt;0,"○","×"))</f>
        <v>－</v>
      </c>
      <c r="P105" s="1257"/>
      <c r="Q105" s="1258"/>
      <c r="R105" s="1258"/>
      <c r="S105" s="1258"/>
      <c r="T105" s="1258"/>
      <c r="U105" s="1259"/>
    </row>
    <row r="106" spans="2:25" s="2" customFormat="1" ht="35.25" customHeight="1" x14ac:dyDescent="0.15">
      <c r="B106" s="1882"/>
      <c r="C106" s="1218" t="s">
        <v>358</v>
      </c>
      <c r="D106" s="1219"/>
      <c r="E106" s="1878" t="str">
        <f>活動計画書!E123</f>
        <v>39 生物の生息状況の把握（生態系保全）</v>
      </c>
      <c r="F106" s="1879"/>
      <c r="G106" s="1879"/>
      <c r="H106" s="1879"/>
      <c r="I106" s="1879"/>
      <c r="J106" s="1879"/>
      <c r="K106" s="1879"/>
      <c r="L106" s="1879"/>
      <c r="M106" s="1880"/>
      <c r="N106" s="857" t="str">
        <f>IF(E106&gt;0,"○","")</f>
        <v>○</v>
      </c>
      <c r="O106" s="857" t="str">
        <f>IFERROR(IF(VLOOKUP(E106,【選択肢】!$O$6:$P$74,2,FALSE)&gt;0,"○","×"),"")</f>
        <v>○</v>
      </c>
      <c r="P106" s="1257" t="s">
        <v>883</v>
      </c>
      <c r="Q106" s="1258"/>
      <c r="R106" s="1258"/>
      <c r="S106" s="1258"/>
      <c r="T106" s="1258"/>
      <c r="U106" s="1259"/>
    </row>
    <row r="107" spans="2:25" s="2" customFormat="1" ht="35.25" customHeight="1" x14ac:dyDescent="0.15">
      <c r="B107" s="1882"/>
      <c r="C107" s="1220"/>
      <c r="D107" s="1221"/>
      <c r="E107" s="1878" t="str">
        <f>活動計画書!E124</f>
        <v>43 畑からの土砂流出対策（水質保全）</v>
      </c>
      <c r="F107" s="1879"/>
      <c r="G107" s="1879"/>
      <c r="H107" s="1879"/>
      <c r="I107" s="1879"/>
      <c r="J107" s="1879"/>
      <c r="K107" s="1879"/>
      <c r="L107" s="1879"/>
      <c r="M107" s="1880"/>
      <c r="N107" s="857" t="str">
        <f>IF(E107&gt;0,"○","")</f>
        <v>○</v>
      </c>
      <c r="O107" s="857" t="str">
        <f>IFERROR(IF(VLOOKUP(E107,【選択肢】!$O$6:$P$74,2,FALSE)&gt;0,"○","×"),"")</f>
        <v>○</v>
      </c>
      <c r="P107" s="1257" t="s">
        <v>687</v>
      </c>
      <c r="Q107" s="1258"/>
      <c r="R107" s="1258"/>
      <c r="S107" s="1258"/>
      <c r="T107" s="1258"/>
      <c r="U107" s="1259"/>
    </row>
    <row r="108" spans="2:25" s="2" customFormat="1" ht="35.25" customHeight="1" x14ac:dyDescent="0.15">
      <c r="B108" s="1882"/>
      <c r="C108" s="1220"/>
      <c r="D108" s="1221"/>
      <c r="E108" s="1878" t="str">
        <f>活動計画書!E125</f>
        <v>46 施設等の定期的な巡回点検・清掃（景観形成・生活環境保全）</v>
      </c>
      <c r="F108" s="1879"/>
      <c r="G108" s="1879"/>
      <c r="H108" s="1879"/>
      <c r="I108" s="1879"/>
      <c r="J108" s="1879"/>
      <c r="K108" s="1879"/>
      <c r="L108" s="1879"/>
      <c r="M108" s="1880"/>
      <c r="N108" s="857" t="str">
        <f>IF(E108&gt;0,"○","")</f>
        <v>○</v>
      </c>
      <c r="O108" s="857" t="str">
        <f>IFERROR(IF(VLOOKUP(E108,【選択肢】!$O$6:$P$74,2,FALSE)&gt;0,"○","×"),"")</f>
        <v>○</v>
      </c>
      <c r="P108" s="1257" t="s">
        <v>688</v>
      </c>
      <c r="Q108" s="1258"/>
      <c r="R108" s="1258"/>
      <c r="S108" s="1258"/>
      <c r="T108" s="1258"/>
      <c r="U108" s="1259"/>
    </row>
    <row r="109" spans="2:25" s="2" customFormat="1" ht="35.25" customHeight="1" x14ac:dyDescent="0.15">
      <c r="B109" s="1882"/>
      <c r="C109" s="1220"/>
      <c r="D109" s="1221"/>
      <c r="E109" s="1878" t="str">
        <f>活動計画書!E126</f>
        <v>47 その他（景観形成・生活環境保全）</v>
      </c>
      <c r="F109" s="1879"/>
      <c r="G109" s="1879"/>
      <c r="H109" s="1879"/>
      <c r="I109" s="1879"/>
      <c r="J109" s="1879"/>
      <c r="K109" s="1879"/>
      <c r="L109" s="1879"/>
      <c r="M109" s="1880"/>
      <c r="N109" s="857" t="str">
        <f>IF(E109&gt;0,"○","")</f>
        <v>○</v>
      </c>
      <c r="O109" s="857" t="str">
        <f>IFERROR(IF(VLOOKUP(E109,【選択肢】!$O$6:$P$74,2,FALSE)&gt;0,"○","×"),"")</f>
        <v>○</v>
      </c>
      <c r="P109" s="1257" t="s">
        <v>884</v>
      </c>
      <c r="Q109" s="1258"/>
      <c r="R109" s="1258"/>
      <c r="S109" s="1258"/>
      <c r="T109" s="1258"/>
      <c r="U109" s="1259"/>
    </row>
    <row r="110" spans="2:25" s="2" customFormat="1" ht="35.25" customHeight="1" x14ac:dyDescent="0.15">
      <c r="B110" s="1882"/>
      <c r="C110" s="1220"/>
      <c r="D110" s="1221"/>
      <c r="E110" s="1878">
        <f>活動計画書!E127</f>
        <v>0</v>
      </c>
      <c r="F110" s="1879"/>
      <c r="G110" s="1879"/>
      <c r="H110" s="1879"/>
      <c r="I110" s="1879"/>
      <c r="J110" s="1879"/>
      <c r="K110" s="1879"/>
      <c r="L110" s="1879"/>
      <c r="M110" s="1880"/>
      <c r="N110" s="857" t="str">
        <f>IF(E110&gt;0,"○","")</f>
        <v/>
      </c>
      <c r="O110" s="857" t="str">
        <f>IFERROR(IF(VLOOKUP(E110,【選択肢】!$O$6:$P$74,2,FALSE)&gt;0,"○","×"),"")</f>
        <v/>
      </c>
      <c r="P110" s="1257"/>
      <c r="Q110" s="1258"/>
      <c r="R110" s="1258"/>
      <c r="S110" s="1258"/>
      <c r="T110" s="1258"/>
      <c r="U110" s="1259"/>
      <c r="Y110" s="2" t="s">
        <v>318</v>
      </c>
    </row>
    <row r="111" spans="2:25" s="2" customFormat="1" ht="21" customHeight="1" x14ac:dyDescent="0.15">
      <c r="B111" s="1882"/>
      <c r="C111" s="1222"/>
      <c r="D111" s="1223"/>
      <c r="E111" s="1886" t="s">
        <v>885</v>
      </c>
      <c r="F111" s="1887"/>
      <c r="G111" s="1887"/>
      <c r="H111" s="1887"/>
      <c r="I111" s="1887"/>
      <c r="J111" s="1887"/>
      <c r="K111" s="1887"/>
      <c r="L111" s="1887"/>
      <c r="M111" s="1887"/>
      <c r="N111" s="1887"/>
      <c r="O111" s="1887"/>
      <c r="P111" s="1887"/>
      <c r="Q111" s="1887"/>
      <c r="R111" s="1887"/>
      <c r="S111" s="1887"/>
      <c r="T111" s="1887"/>
      <c r="U111" s="1888"/>
    </row>
    <row r="112" spans="2:25" s="2" customFormat="1" ht="26.25" customHeight="1" x14ac:dyDescent="0.15">
      <c r="B112" s="1868"/>
      <c r="C112" s="1889" t="s">
        <v>365</v>
      </c>
      <c r="D112" s="1889"/>
      <c r="E112" s="1883" t="s">
        <v>886</v>
      </c>
      <c r="F112" s="1884"/>
      <c r="G112" s="1884"/>
      <c r="H112" s="1884"/>
      <c r="I112" s="1884"/>
      <c r="J112" s="1884"/>
      <c r="K112" s="1884"/>
      <c r="L112" s="1884"/>
      <c r="M112" s="1885"/>
      <c r="N112" s="857" t="str">
        <f>IF(COUNTIF(活動計画書!K129:W129,"○")&gt;0,"○","－")</f>
        <v>○</v>
      </c>
      <c r="O112" s="857" t="str">
        <f>IF(N112="－","－",IF(【選択肢】!P56&gt;0,"○","×"))</f>
        <v>○</v>
      </c>
      <c r="P112" s="1187"/>
      <c r="Q112" s="1188"/>
      <c r="R112" s="1188"/>
      <c r="S112" s="1188"/>
      <c r="T112" s="1188"/>
      <c r="U112" s="1189"/>
    </row>
    <row r="113" spans="1:31" s="2" customFormat="1" ht="16.5" customHeight="1" x14ac:dyDescent="0.15">
      <c r="B113" s="576"/>
      <c r="C113" s="576"/>
      <c r="D113" s="576"/>
      <c r="E113" s="576"/>
      <c r="F113" s="941"/>
      <c r="G113" s="941"/>
      <c r="H113" s="941"/>
      <c r="I113" s="941"/>
      <c r="J113" s="941"/>
      <c r="K113" s="941"/>
      <c r="L113" s="941"/>
      <c r="M113" s="941"/>
      <c r="N113" s="575"/>
      <c r="O113" s="575"/>
      <c r="P113" s="82"/>
      <c r="Q113" s="82"/>
      <c r="R113" s="82"/>
      <c r="S113" s="82"/>
      <c r="T113" s="82"/>
      <c r="U113" s="82"/>
    </row>
    <row r="114" spans="1:31" s="2" customFormat="1" ht="36" customHeight="1" x14ac:dyDescent="0.15">
      <c r="B114" s="1058" t="s">
        <v>264</v>
      </c>
      <c r="C114" s="1058"/>
      <c r="D114" s="1058"/>
      <c r="E114" s="976" t="s">
        <v>265</v>
      </c>
      <c r="F114" s="1171"/>
      <c r="G114" s="1171"/>
      <c r="H114" s="1171"/>
      <c r="I114" s="1171"/>
      <c r="J114" s="1171"/>
      <c r="K114" s="1171"/>
      <c r="L114" s="1171"/>
      <c r="M114" s="977"/>
      <c r="N114" s="899" t="s">
        <v>831</v>
      </c>
      <c r="O114" s="899" t="s">
        <v>832</v>
      </c>
      <c r="P114" s="1098" t="s">
        <v>368</v>
      </c>
      <c r="Q114" s="1408"/>
      <c r="R114" s="1408"/>
      <c r="S114" s="1408"/>
      <c r="T114" s="1408"/>
      <c r="U114" s="1099"/>
    </row>
    <row r="115" spans="1:31" ht="26.25" customHeight="1" x14ac:dyDescent="0.15">
      <c r="A115" s="2"/>
      <c r="B115" s="1890" t="s">
        <v>887</v>
      </c>
      <c r="C115" s="1891"/>
      <c r="D115" s="1892"/>
      <c r="E115" s="1883" t="s">
        <v>888</v>
      </c>
      <c r="F115" s="1884"/>
      <c r="G115" s="1884"/>
      <c r="H115" s="1884"/>
      <c r="I115" s="1884"/>
      <c r="J115" s="1884"/>
      <c r="K115" s="1884"/>
      <c r="L115" s="1884"/>
      <c r="M115" s="1885"/>
      <c r="N115" s="857" t="str">
        <f>IF(COUNTIF(活動計画書!$D$133:$I$138,報告書!E115)&gt;0,"○","－")</f>
        <v>○</v>
      </c>
      <c r="O115" s="857" t="str">
        <f>IF(N115="－","－",IF(【選択肢】!P57&gt;0,"○","×"))</f>
        <v>○</v>
      </c>
      <c r="P115" s="1257" t="s">
        <v>889</v>
      </c>
      <c r="Q115" s="1258"/>
      <c r="R115" s="1258"/>
      <c r="S115" s="1258"/>
      <c r="T115" s="1258"/>
      <c r="U115" s="1259"/>
    </row>
    <row r="116" spans="1:31" s="2" customFormat="1" ht="33.6" customHeight="1" x14ac:dyDescent="0.15">
      <c r="B116" s="1893"/>
      <c r="C116" s="1894"/>
      <c r="D116" s="1895"/>
      <c r="E116" s="1208" t="s">
        <v>890</v>
      </c>
      <c r="F116" s="1209"/>
      <c r="G116" s="1209"/>
      <c r="H116" s="1209"/>
      <c r="I116" s="1209"/>
      <c r="J116" s="1209"/>
      <c r="K116" s="1209"/>
      <c r="L116" s="1209"/>
      <c r="M116" s="1210"/>
      <c r="N116" s="857" t="str">
        <f>IF(COUNTIF(活動計画書!$D$133:$I$138,報告書!E116)&gt;0,"○","－")</f>
        <v>－</v>
      </c>
      <c r="O116" s="857" t="str">
        <f>IF(N116="－","－",IF(【選択肢】!P58&gt;0,"○","×"))</f>
        <v>－</v>
      </c>
      <c r="P116" s="1257"/>
      <c r="Q116" s="1258"/>
      <c r="R116" s="1258"/>
      <c r="S116" s="1258"/>
      <c r="T116" s="1258"/>
      <c r="U116" s="1259"/>
    </row>
    <row r="117" spans="1:31" s="2" customFormat="1" ht="26.25" customHeight="1" x14ac:dyDescent="0.15">
      <c r="B117" s="1893"/>
      <c r="C117" s="1894"/>
      <c r="D117" s="1895"/>
      <c r="E117" s="1883" t="s">
        <v>891</v>
      </c>
      <c r="F117" s="1884"/>
      <c r="G117" s="1884"/>
      <c r="H117" s="1884"/>
      <c r="I117" s="1884"/>
      <c r="J117" s="1884"/>
      <c r="K117" s="1884"/>
      <c r="L117" s="1884"/>
      <c r="M117" s="1885"/>
      <c r="N117" s="857" t="str">
        <f>IF(COUNTIF(活動計画書!$D$133:$I$138,報告書!E117)&gt;0,"○","－")</f>
        <v>－</v>
      </c>
      <c r="O117" s="857" t="str">
        <f>IF(N117="－","－",IF(【選択肢】!P59&gt;0,"○","×"))</f>
        <v>－</v>
      </c>
      <c r="P117" s="1257"/>
      <c r="Q117" s="1258"/>
      <c r="R117" s="1258"/>
      <c r="S117" s="1258"/>
      <c r="T117" s="1258"/>
      <c r="U117" s="1259"/>
    </row>
    <row r="118" spans="1:31" s="2" customFormat="1" ht="26.25" customHeight="1" x14ac:dyDescent="0.15">
      <c r="B118" s="1893"/>
      <c r="C118" s="1894"/>
      <c r="D118" s="1895"/>
      <c r="E118" s="1883" t="s">
        <v>892</v>
      </c>
      <c r="F118" s="1884"/>
      <c r="G118" s="1884"/>
      <c r="H118" s="1884"/>
      <c r="I118" s="1884"/>
      <c r="J118" s="1884"/>
      <c r="K118" s="1884"/>
      <c r="L118" s="1884"/>
      <c r="M118" s="1885"/>
      <c r="N118" s="857" t="str">
        <f>IF(COUNTIF(活動計画書!$D$133:$I$138,報告書!E118)&gt;0,"○","－")</f>
        <v>○</v>
      </c>
      <c r="O118" s="857" t="str">
        <f>IF(N118="－","－",IF(【選択肢】!P60&gt;0,"○","×"))</f>
        <v>○</v>
      </c>
      <c r="P118" s="1257" t="s">
        <v>893</v>
      </c>
      <c r="Q118" s="1258"/>
      <c r="R118" s="1258"/>
      <c r="S118" s="1258"/>
      <c r="T118" s="1258"/>
      <c r="U118" s="1259"/>
    </row>
    <row r="119" spans="1:31" s="2" customFormat="1" ht="26.25" customHeight="1" x14ac:dyDescent="0.15">
      <c r="B119" s="1893"/>
      <c r="C119" s="1894"/>
      <c r="D119" s="1895"/>
      <c r="E119" s="1883" t="s">
        <v>894</v>
      </c>
      <c r="F119" s="1884"/>
      <c r="G119" s="1884"/>
      <c r="H119" s="1884"/>
      <c r="I119" s="1884"/>
      <c r="J119" s="1884"/>
      <c r="K119" s="1884"/>
      <c r="L119" s="1884"/>
      <c r="M119" s="1885"/>
      <c r="N119" s="857" t="str">
        <f>IF(COUNTIF(活動計画書!$D$133:$I$138,報告書!E119)&gt;0,"○","－")</f>
        <v>○</v>
      </c>
      <c r="O119" s="857" t="str">
        <f>IF(N119="－","－",IF(【選択肢】!P61&gt;0,"○","×"))</f>
        <v>○</v>
      </c>
      <c r="P119" s="1257" t="s">
        <v>895</v>
      </c>
      <c r="Q119" s="1258"/>
      <c r="R119" s="1258"/>
      <c r="S119" s="1258"/>
      <c r="T119" s="1258"/>
      <c r="U119" s="1259"/>
    </row>
    <row r="120" spans="1:31" s="2" customFormat="1" ht="26.25" customHeight="1" x14ac:dyDescent="0.15">
      <c r="B120" s="1893"/>
      <c r="C120" s="1894"/>
      <c r="D120" s="1895"/>
      <c r="E120" s="1208" t="s">
        <v>896</v>
      </c>
      <c r="F120" s="1209"/>
      <c r="G120" s="1209"/>
      <c r="H120" s="1209"/>
      <c r="I120" s="1209"/>
      <c r="J120" s="1209"/>
      <c r="K120" s="1209"/>
      <c r="L120" s="1209"/>
      <c r="M120" s="1210"/>
      <c r="N120" s="857" t="str">
        <f>IF(COUNTIF(活動計画書!$D$133:$I$138,報告書!E120)&gt;0,"○","－")</f>
        <v>○</v>
      </c>
      <c r="O120" s="857" t="str">
        <f>IF(N120="－","－",IF(【選択肢】!P62&gt;0,"○","×"))</f>
        <v>○</v>
      </c>
      <c r="P120" s="1257" t="s">
        <v>897</v>
      </c>
      <c r="Q120" s="1258"/>
      <c r="R120" s="1258"/>
      <c r="S120" s="1258"/>
      <c r="T120" s="1258"/>
      <c r="U120" s="1259"/>
    </row>
    <row r="121" spans="1:31" s="2" customFormat="1" ht="33.6" customHeight="1" x14ac:dyDescent="0.15">
      <c r="B121" s="1893"/>
      <c r="C121" s="1894"/>
      <c r="D121" s="1895"/>
      <c r="E121" s="1883" t="s">
        <v>898</v>
      </c>
      <c r="F121" s="1884"/>
      <c r="G121" s="1884"/>
      <c r="H121" s="1884"/>
      <c r="I121" s="1884"/>
      <c r="J121" s="1884"/>
      <c r="K121" s="1884"/>
      <c r="L121" s="1884"/>
      <c r="M121" s="1885"/>
      <c r="N121" s="857" t="str">
        <f>IF(COUNTIF(活動計画書!$D$133:$I$138,報告書!E121)&gt;0,"○","－")</f>
        <v>－</v>
      </c>
      <c r="O121" s="857" t="str">
        <f>IF(N121="－","－",IF(【選択肢】!P63&gt;0,"○","×"))</f>
        <v>－</v>
      </c>
      <c r="P121" s="1257"/>
      <c r="Q121" s="1258"/>
      <c r="R121" s="1258"/>
      <c r="S121" s="1258"/>
      <c r="T121" s="1258"/>
      <c r="U121" s="1259"/>
    </row>
    <row r="122" spans="1:31" s="2" customFormat="1" ht="26.25" customHeight="1" x14ac:dyDescent="0.15">
      <c r="B122" s="1893"/>
      <c r="C122" s="1894"/>
      <c r="D122" s="1895"/>
      <c r="E122" s="1883" t="s">
        <v>899</v>
      </c>
      <c r="F122" s="1884"/>
      <c r="G122" s="1884"/>
      <c r="H122" s="1884"/>
      <c r="I122" s="1884"/>
      <c r="J122" s="1884"/>
      <c r="K122" s="1884"/>
      <c r="L122" s="1884"/>
      <c r="M122" s="1885"/>
      <c r="N122" s="857" t="str">
        <f>IF(COUNTIF(活動計画書!$D$133:$I$138,報告書!E122)&gt;0,"○","－")</f>
        <v>－</v>
      </c>
      <c r="O122" s="857" t="str">
        <f>IF(N122="－","－",IF(【選択肢】!P64&gt;0,"○","×"))</f>
        <v>－</v>
      </c>
      <c r="P122" s="1257"/>
      <c r="Q122" s="1258"/>
      <c r="R122" s="1258"/>
      <c r="S122" s="1258"/>
      <c r="T122" s="1258"/>
      <c r="U122" s="1259"/>
    </row>
    <row r="123" spans="1:31" s="2" customFormat="1" ht="26.25" customHeight="1" x14ac:dyDescent="0.15">
      <c r="B123" s="1896"/>
      <c r="C123" s="1897"/>
      <c r="D123" s="1898"/>
      <c r="E123" s="1899" t="s">
        <v>900</v>
      </c>
      <c r="F123" s="1900"/>
      <c r="G123" s="1900"/>
      <c r="H123" s="1900"/>
      <c r="I123" s="1900"/>
      <c r="J123" s="1900"/>
      <c r="K123" s="1900"/>
      <c r="L123" s="1900"/>
      <c r="M123" s="1901"/>
      <c r="N123" s="857" t="str">
        <f>IF(COUNTIF(活動計画書!$D$133:$I$138,報告書!E123)&gt;0,"○","－")</f>
        <v>－</v>
      </c>
      <c r="O123" s="857" t="str">
        <f>IF(N123="－","－",IF(【選択肢】!P65&gt;0,"○","×"))</f>
        <v>－</v>
      </c>
      <c r="P123" s="1257"/>
      <c r="Q123" s="1258"/>
      <c r="R123" s="1258"/>
      <c r="S123" s="1258"/>
      <c r="T123" s="1258"/>
      <c r="U123" s="1259"/>
    </row>
    <row r="124" spans="1:31" s="2" customFormat="1" ht="16.5" customHeight="1" x14ac:dyDescent="0.15">
      <c r="B124" s="572"/>
      <c r="C124" s="571"/>
      <c r="D124" s="571"/>
      <c r="E124" s="570"/>
      <c r="F124" s="570"/>
      <c r="G124" s="570"/>
      <c r="H124" s="570"/>
      <c r="I124" s="570"/>
      <c r="J124" s="570"/>
      <c r="K124" s="570"/>
      <c r="L124" s="570"/>
      <c r="M124" s="570"/>
      <c r="N124" s="569"/>
      <c r="O124" s="569"/>
      <c r="P124" s="568"/>
      <c r="Q124" s="568"/>
      <c r="R124" s="568"/>
      <c r="S124" s="568"/>
      <c r="T124" s="568"/>
      <c r="U124" s="20"/>
    </row>
    <row r="125" spans="1:31" s="2" customFormat="1" ht="16.5" customHeight="1" x14ac:dyDescent="0.15">
      <c r="B125" s="1902" t="s">
        <v>901</v>
      </c>
      <c r="C125" s="1902"/>
      <c r="D125" s="1902"/>
      <c r="E125" s="1902"/>
      <c r="F125" s="1902"/>
      <c r="G125" s="1902"/>
      <c r="H125" s="1902"/>
      <c r="I125" s="1902"/>
      <c r="J125" s="1902"/>
      <c r="K125" s="1902"/>
      <c r="L125" s="1902"/>
      <c r="M125" s="1902"/>
      <c r="N125" s="1902"/>
      <c r="O125" s="575"/>
      <c r="P125" s="939"/>
      <c r="Q125" s="939"/>
      <c r="R125" s="939"/>
      <c r="S125" s="939"/>
      <c r="T125" s="939"/>
      <c r="U125" s="20"/>
    </row>
    <row r="126" spans="1:31" s="2" customFormat="1" ht="22.5" customHeight="1" x14ac:dyDescent="0.15">
      <c r="B126" s="976" t="s">
        <v>81</v>
      </c>
      <c r="C126" s="1171"/>
      <c r="D126" s="1171"/>
      <c r="E126" s="1171"/>
      <c r="F126" s="1171"/>
      <c r="G126" s="1171"/>
      <c r="H126" s="1171"/>
      <c r="I126" s="1171"/>
      <c r="J126" s="1171"/>
      <c r="K126" s="1171"/>
      <c r="L126" s="1171"/>
      <c r="M126" s="977"/>
      <c r="N126" s="899" t="s">
        <v>831</v>
      </c>
      <c r="O126" s="899" t="s">
        <v>832</v>
      </c>
      <c r="P126" s="1405" t="s">
        <v>902</v>
      </c>
      <c r="Q126" s="1406"/>
      <c r="R126" s="1406"/>
      <c r="S126" s="1406"/>
      <c r="T126" s="1406"/>
      <c r="U126" s="1407"/>
    </row>
    <row r="127" spans="1:31" s="2" customFormat="1" ht="15.75" customHeight="1" x14ac:dyDescent="0.15">
      <c r="B127" s="1903" t="s">
        <v>903</v>
      </c>
      <c r="C127" s="1904"/>
      <c r="D127" s="1904"/>
      <c r="E127" s="1904"/>
      <c r="F127" s="1904"/>
      <c r="G127" s="1904"/>
      <c r="H127" s="1904"/>
      <c r="I127" s="1904"/>
      <c r="J127" s="1904"/>
      <c r="K127" s="1904"/>
      <c r="L127" s="1904"/>
      <c r="M127" s="1905"/>
      <c r="N127" s="1876" t="s">
        <v>115</v>
      </c>
      <c r="O127" s="1876" t="s">
        <v>115</v>
      </c>
      <c r="P127" s="574" t="s">
        <v>857</v>
      </c>
      <c r="Q127" s="1803" t="s">
        <v>904</v>
      </c>
      <c r="R127" s="1804"/>
      <c r="S127" s="1804"/>
      <c r="T127" s="1804"/>
      <c r="U127" s="1805"/>
    </row>
    <row r="128" spans="1:31" s="2" customFormat="1" ht="30" customHeight="1" x14ac:dyDescent="0.15">
      <c r="B128" s="1906"/>
      <c r="C128" s="1772"/>
      <c r="D128" s="1772"/>
      <c r="E128" s="1772"/>
      <c r="F128" s="1772"/>
      <c r="G128" s="1772"/>
      <c r="H128" s="1772"/>
      <c r="I128" s="1772"/>
      <c r="J128" s="1772"/>
      <c r="K128" s="1772"/>
      <c r="L128" s="1772"/>
      <c r="M128" s="1773"/>
      <c r="N128" s="1877"/>
      <c r="O128" s="1877"/>
      <c r="P128" s="573">
        <v>43383</v>
      </c>
      <c r="Q128" s="1806"/>
      <c r="R128" s="1807"/>
      <c r="S128" s="1807"/>
      <c r="T128" s="1807"/>
      <c r="U128" s="1808"/>
      <c r="Z128" s="143"/>
      <c r="AA128" s="143"/>
      <c r="AB128" s="143"/>
      <c r="AC128" s="143"/>
      <c r="AD128" s="143"/>
      <c r="AE128" s="143"/>
    </row>
    <row r="129" spans="1:31" s="2" customFormat="1" ht="16.5" customHeight="1" x14ac:dyDescent="0.15">
      <c r="B129" s="572"/>
      <c r="C129" s="571"/>
      <c r="D129" s="571"/>
      <c r="E129" s="570"/>
      <c r="F129" s="570"/>
      <c r="G129" s="570"/>
      <c r="H129" s="570"/>
      <c r="I129" s="570"/>
      <c r="J129" s="570"/>
      <c r="K129" s="570"/>
      <c r="L129" s="570"/>
      <c r="M129" s="570"/>
      <c r="N129" s="569"/>
      <c r="O129" s="569"/>
      <c r="P129" s="568"/>
      <c r="Q129" s="568"/>
      <c r="R129" s="568"/>
      <c r="S129" s="568"/>
      <c r="T129" s="568"/>
      <c r="U129" s="20"/>
    </row>
    <row r="130" spans="1:31" s="2" customFormat="1" ht="22.5" customHeight="1" x14ac:dyDescent="0.15">
      <c r="B130" s="976" t="s">
        <v>81</v>
      </c>
      <c r="C130" s="1171"/>
      <c r="D130" s="1171"/>
      <c r="E130" s="1171"/>
      <c r="F130" s="1171"/>
      <c r="G130" s="1171"/>
      <c r="H130" s="1171"/>
      <c r="I130" s="1171"/>
      <c r="J130" s="1171"/>
      <c r="K130" s="1171"/>
      <c r="L130" s="1171"/>
      <c r="M130" s="977"/>
      <c r="N130" s="899" t="s">
        <v>831</v>
      </c>
      <c r="O130" s="899" t="s">
        <v>832</v>
      </c>
      <c r="P130" s="1911" t="s">
        <v>905</v>
      </c>
      <c r="Q130" s="1912"/>
      <c r="R130" s="1913"/>
      <c r="S130" s="1406" t="s">
        <v>906</v>
      </c>
      <c r="T130" s="1406"/>
      <c r="U130" s="1407"/>
    </row>
    <row r="131" spans="1:31" s="2" customFormat="1" ht="15.75" customHeight="1" x14ac:dyDescent="0.15">
      <c r="B131" s="1903" t="s">
        <v>907</v>
      </c>
      <c r="C131" s="1904"/>
      <c r="D131" s="1904"/>
      <c r="E131" s="1904"/>
      <c r="F131" s="1904"/>
      <c r="G131" s="1904"/>
      <c r="H131" s="1904"/>
      <c r="I131" s="1904"/>
      <c r="J131" s="1904"/>
      <c r="K131" s="1904"/>
      <c r="L131" s="1904"/>
      <c r="M131" s="1905"/>
      <c r="N131" s="1876" t="s">
        <v>115</v>
      </c>
      <c r="O131" s="1876" t="s">
        <v>115</v>
      </c>
      <c r="P131" s="1936">
        <v>1000</v>
      </c>
      <c r="Q131" s="1937"/>
      <c r="R131" s="1940" t="s">
        <v>506</v>
      </c>
      <c r="S131" s="1936">
        <v>10000</v>
      </c>
      <c r="T131" s="1937"/>
      <c r="U131" s="1940" t="s">
        <v>506</v>
      </c>
    </row>
    <row r="132" spans="1:31" s="2" customFormat="1" ht="30" customHeight="1" x14ac:dyDescent="0.15">
      <c r="B132" s="1906"/>
      <c r="C132" s="1772"/>
      <c r="D132" s="1772"/>
      <c r="E132" s="1772"/>
      <c r="F132" s="1772"/>
      <c r="G132" s="1772"/>
      <c r="H132" s="1772"/>
      <c r="I132" s="1772"/>
      <c r="J132" s="1772"/>
      <c r="K132" s="1772"/>
      <c r="L132" s="1772"/>
      <c r="M132" s="1773"/>
      <c r="N132" s="1877"/>
      <c r="O132" s="1877"/>
      <c r="P132" s="1938"/>
      <c r="Q132" s="1939"/>
      <c r="R132" s="1941"/>
      <c r="S132" s="1938"/>
      <c r="T132" s="1939"/>
      <c r="U132" s="1941"/>
      <c r="Z132" s="143"/>
      <c r="AA132" s="143"/>
      <c r="AB132" s="143"/>
      <c r="AC132" s="143"/>
      <c r="AD132" s="143"/>
      <c r="AE132" s="143"/>
    </row>
    <row r="133" spans="1:31" s="566" customFormat="1" ht="31.5" customHeight="1" x14ac:dyDescent="0.45">
      <c r="A133" s="567" t="s">
        <v>385</v>
      </c>
      <c r="B133" s="8"/>
      <c r="C133" s="8"/>
      <c r="D133" s="8"/>
      <c r="E133" s="8"/>
      <c r="F133" s="8"/>
      <c r="G133" s="8"/>
      <c r="H133" s="8"/>
      <c r="I133" s="2"/>
      <c r="J133" s="8"/>
      <c r="K133" s="8"/>
      <c r="L133" s="8"/>
      <c r="M133" s="8"/>
      <c r="N133" s="8"/>
      <c r="O133" s="8"/>
      <c r="P133" s="8"/>
      <c r="Q133" s="8"/>
      <c r="R133" s="8"/>
      <c r="S133" s="8"/>
    </row>
    <row r="134" spans="1:31" s="566" customFormat="1" ht="26.25" customHeight="1" x14ac:dyDescent="0.45">
      <c r="A134" s="567"/>
      <c r="B134" s="1907" t="s">
        <v>831</v>
      </c>
      <c r="C134" s="1907"/>
      <c r="D134" s="1907"/>
      <c r="E134" s="1907"/>
      <c r="F134" s="1907"/>
      <c r="G134" s="1907"/>
      <c r="H134" s="1907"/>
      <c r="I134" s="1907"/>
      <c r="J134" s="1907"/>
      <c r="K134" s="1907"/>
      <c r="L134" s="1907"/>
      <c r="M134" s="1907"/>
      <c r="N134" s="1908" t="s">
        <v>908</v>
      </c>
      <c r="O134" s="1909"/>
      <c r="P134" s="1909"/>
      <c r="Q134" s="1909"/>
      <c r="R134" s="1909"/>
      <c r="S134" s="1909"/>
      <c r="T134" s="1909"/>
      <c r="U134" s="1910"/>
    </row>
    <row r="135" spans="1:31" s="2" customFormat="1" ht="30.75" customHeight="1" x14ac:dyDescent="0.15">
      <c r="B135" s="1926" t="s">
        <v>390</v>
      </c>
      <c r="C135" s="1927"/>
      <c r="D135" s="1172" t="s">
        <v>265</v>
      </c>
      <c r="E135" s="1173"/>
      <c r="F135" s="1092"/>
      <c r="G135" s="1926" t="s">
        <v>62</v>
      </c>
      <c r="H135" s="1930"/>
      <c r="I135" s="1930"/>
      <c r="J135" s="1930"/>
      <c r="K135" s="1927"/>
      <c r="L135" s="1932" t="s">
        <v>388</v>
      </c>
      <c r="M135" s="1932"/>
      <c r="N135" s="1908" t="s">
        <v>909</v>
      </c>
      <c r="O135" s="1909"/>
      <c r="P135" s="1909"/>
      <c r="Q135" s="1909"/>
      <c r="R135" s="1909"/>
      <c r="S135" s="1910"/>
      <c r="T135" s="1914" t="s">
        <v>910</v>
      </c>
      <c r="U135" s="1915"/>
    </row>
    <row r="136" spans="1:31" s="2" customFormat="1" ht="22.5" customHeight="1" x14ac:dyDescent="0.15">
      <c r="B136" s="1928"/>
      <c r="C136" s="1929"/>
      <c r="D136" s="1212"/>
      <c r="E136" s="1213"/>
      <c r="F136" s="1093"/>
      <c r="G136" s="1928"/>
      <c r="H136" s="1931"/>
      <c r="I136" s="1931"/>
      <c r="J136" s="1931"/>
      <c r="K136" s="1929"/>
      <c r="L136" s="1918" t="s">
        <v>911</v>
      </c>
      <c r="M136" s="1918"/>
      <c r="N136" s="1919" t="s">
        <v>912</v>
      </c>
      <c r="O136" s="1920"/>
      <c r="P136" s="1919" t="s">
        <v>913</v>
      </c>
      <c r="Q136" s="1920"/>
      <c r="R136" s="1919" t="s">
        <v>222</v>
      </c>
      <c r="S136" s="1920"/>
      <c r="T136" s="1916"/>
      <c r="U136" s="1917"/>
    </row>
    <row r="137" spans="1:31" s="2" customFormat="1" ht="34.5" customHeight="1" x14ac:dyDescent="0.15">
      <c r="B137" s="1921" t="str">
        <f>活動計画書!B152</f>
        <v>水路</v>
      </c>
      <c r="C137" s="1921"/>
      <c r="D137" s="1922" t="str">
        <f>活動計画書!D152</f>
        <v>61　水路の補修</v>
      </c>
      <c r="E137" s="1922"/>
      <c r="F137" s="1922"/>
      <c r="G137" s="1923" t="str">
        <f>活動計画書!H152</f>
        <v>水路○○ー○の老朽化部分の目地補修を行う</v>
      </c>
      <c r="H137" s="1924"/>
      <c r="I137" s="1924"/>
      <c r="J137" s="1924"/>
      <c r="K137" s="1925"/>
      <c r="L137" s="861">
        <f>IF(活動計画書!N152="","",活動計画書!N152)</f>
        <v>0.03</v>
      </c>
      <c r="M137" s="862" t="str">
        <f>活動計画書!P152</f>
        <v>km</v>
      </c>
      <c r="N137" s="564">
        <v>0</v>
      </c>
      <c r="O137" s="563" t="str">
        <f>M137</f>
        <v>km</v>
      </c>
      <c r="P137" s="565">
        <v>0.02</v>
      </c>
      <c r="Q137" s="563" t="str">
        <f>M137</f>
        <v>km</v>
      </c>
      <c r="R137" s="562">
        <f>IF(L137="","",N137+P137)</f>
        <v>0.02</v>
      </c>
      <c r="S137" s="563" t="str">
        <f>M137</f>
        <v>km</v>
      </c>
      <c r="T137" s="1538"/>
      <c r="U137" s="1267"/>
      <c r="Y137" s="553"/>
    </row>
    <row r="138" spans="1:31" s="2" customFormat="1" ht="34.5" customHeight="1" x14ac:dyDescent="0.15">
      <c r="B138" s="1921" t="str">
        <f>活動計画書!B153</f>
        <v>水路</v>
      </c>
      <c r="C138" s="1921"/>
      <c r="D138" s="1922" t="str">
        <f>活動計画書!D153</f>
        <v>62　水路の更新等</v>
      </c>
      <c r="E138" s="1922"/>
      <c r="F138" s="1922"/>
      <c r="G138" s="1923" t="str">
        <f>活動計画書!H153</f>
        <v>土水路からコンクリート水路への更新</v>
      </c>
      <c r="H138" s="1924"/>
      <c r="I138" s="1924"/>
      <c r="J138" s="1924"/>
      <c r="K138" s="1925"/>
      <c r="L138" s="861">
        <f>IF(活動計画書!N153="","",活動計画書!N153)</f>
        <v>0.24</v>
      </c>
      <c r="M138" s="862" t="str">
        <f>活動計画書!P153</f>
        <v>km</v>
      </c>
      <c r="N138" s="564">
        <v>0</v>
      </c>
      <c r="O138" s="563" t="str">
        <f t="shared" ref="O138:O146" si="0">M138</f>
        <v>km</v>
      </c>
      <c r="P138" s="564">
        <v>0.1</v>
      </c>
      <c r="Q138" s="563" t="str">
        <f t="shared" ref="Q138:Q146" si="1">M138</f>
        <v>km</v>
      </c>
      <c r="R138" s="562">
        <f>IF(L138="","",N138+P138)</f>
        <v>0.1</v>
      </c>
      <c r="S138" s="561" t="str">
        <f t="shared" ref="S138:S146" si="2">M138</f>
        <v>km</v>
      </c>
      <c r="T138" s="1538"/>
      <c r="U138" s="1267"/>
      <c r="Y138" s="553"/>
    </row>
    <row r="139" spans="1:31" s="2" customFormat="1" ht="34.5" customHeight="1" x14ac:dyDescent="0.15">
      <c r="B139" s="1921" t="str">
        <f>活動計画書!B154</f>
        <v>農道</v>
      </c>
      <c r="C139" s="1921"/>
      <c r="D139" s="1922" t="str">
        <f>活動計画書!D154</f>
        <v>63　農道の補修</v>
      </c>
      <c r="E139" s="1922"/>
      <c r="F139" s="1922"/>
      <c r="G139" s="1923" t="str">
        <f>活動計画書!H154</f>
        <v>農道○○-○の路肩及び法面の補修</v>
      </c>
      <c r="H139" s="1924"/>
      <c r="I139" s="1924"/>
      <c r="J139" s="1924"/>
      <c r="K139" s="1925"/>
      <c r="L139" s="861">
        <f>IF(活動計画書!N154="","",活動計画書!N154)</f>
        <v>1.54</v>
      </c>
      <c r="M139" s="862" t="str">
        <f>活動計画書!P154</f>
        <v>km</v>
      </c>
      <c r="N139" s="564">
        <v>0</v>
      </c>
      <c r="O139" s="563" t="str">
        <f t="shared" si="0"/>
        <v>km</v>
      </c>
      <c r="P139" s="564">
        <v>0</v>
      </c>
      <c r="Q139" s="563" t="str">
        <f t="shared" si="1"/>
        <v>km</v>
      </c>
      <c r="R139" s="562">
        <f>IF(L139="","",N139+P139)</f>
        <v>0</v>
      </c>
      <c r="S139" s="561" t="str">
        <f t="shared" si="2"/>
        <v>km</v>
      </c>
      <c r="T139" s="1538"/>
      <c r="U139" s="1267"/>
      <c r="Y139" s="553"/>
    </row>
    <row r="140" spans="1:31" s="2" customFormat="1" ht="34.5" customHeight="1" x14ac:dyDescent="0.15">
      <c r="B140" s="1921" t="str">
        <f>活動計画書!B155</f>
        <v>ため池</v>
      </c>
      <c r="C140" s="1921"/>
      <c r="D140" s="1922" t="str">
        <f>活動計画書!D155</f>
        <v>66　ため池（附帯施設）の更新等</v>
      </c>
      <c r="E140" s="1922"/>
      <c r="F140" s="1922"/>
      <c r="G140" s="1923" t="str">
        <f>活動計画書!H155</f>
        <v>ゲートの更新を行う</v>
      </c>
      <c r="H140" s="1924"/>
      <c r="I140" s="1924"/>
      <c r="J140" s="1924"/>
      <c r="K140" s="1925"/>
      <c r="L140" s="861">
        <f>IF(活動計画書!N155="","",活動計画書!N155)</f>
        <v>3</v>
      </c>
      <c r="M140" s="862" t="str">
        <f>活動計画書!P155</f>
        <v>箇所</v>
      </c>
      <c r="N140" s="564">
        <v>0</v>
      </c>
      <c r="O140" s="563" t="str">
        <f t="shared" si="0"/>
        <v>箇所</v>
      </c>
      <c r="P140" s="564">
        <v>1</v>
      </c>
      <c r="Q140" s="563" t="str">
        <f t="shared" si="1"/>
        <v>箇所</v>
      </c>
      <c r="R140" s="562">
        <f>IF(L140="","",N140+P140)</f>
        <v>1</v>
      </c>
      <c r="S140" s="561" t="str">
        <f t="shared" si="2"/>
        <v>箇所</v>
      </c>
      <c r="T140" s="1538"/>
      <c r="U140" s="1267"/>
      <c r="Y140" s="553"/>
    </row>
    <row r="141" spans="1:31" s="2" customFormat="1" ht="34.5" customHeight="1" x14ac:dyDescent="0.15">
      <c r="B141" s="1921">
        <f>活動計画書!B156</f>
        <v>0</v>
      </c>
      <c r="C141" s="1921"/>
      <c r="D141" s="1933">
        <f>活動計画書!D156</f>
        <v>0</v>
      </c>
      <c r="E141" s="1933"/>
      <c r="F141" s="1933"/>
      <c r="G141" s="1923">
        <f>活動計画書!H156</f>
        <v>0</v>
      </c>
      <c r="H141" s="1924"/>
      <c r="I141" s="1924"/>
      <c r="J141" s="1924"/>
      <c r="K141" s="1925"/>
      <c r="L141" s="861" t="str">
        <f>IF(活動計画書!N156="","",活動計画書!N156)</f>
        <v/>
      </c>
      <c r="M141" s="862">
        <f>活動計画書!P156</f>
        <v>0</v>
      </c>
      <c r="N141" s="564"/>
      <c r="O141" s="563">
        <f t="shared" si="0"/>
        <v>0</v>
      </c>
      <c r="P141" s="564"/>
      <c r="Q141" s="563">
        <f t="shared" si="1"/>
        <v>0</v>
      </c>
      <c r="R141" s="562" t="str">
        <f t="shared" ref="R141:R146" si="3">IF(L141="","",N141+P141)</f>
        <v/>
      </c>
      <c r="S141" s="561">
        <f t="shared" si="2"/>
        <v>0</v>
      </c>
      <c r="T141" s="1538"/>
      <c r="U141" s="1267"/>
      <c r="Y141" s="553">
        <f>D141</f>
        <v>0</v>
      </c>
    </row>
    <row r="142" spans="1:31" s="2" customFormat="1" ht="34.5" customHeight="1" x14ac:dyDescent="0.15">
      <c r="B142" s="1921">
        <f>活動計画書!B157</f>
        <v>0</v>
      </c>
      <c r="C142" s="1921"/>
      <c r="D142" s="1933">
        <f>活動計画書!D157</f>
        <v>0</v>
      </c>
      <c r="E142" s="1933"/>
      <c r="F142" s="1933"/>
      <c r="G142" s="1923">
        <f>活動計画書!H157</f>
        <v>0</v>
      </c>
      <c r="H142" s="1924"/>
      <c r="I142" s="1924"/>
      <c r="J142" s="1924"/>
      <c r="K142" s="1925"/>
      <c r="L142" s="861" t="str">
        <f>IF(活動計画書!N157="","",活動計画書!N157)</f>
        <v/>
      </c>
      <c r="M142" s="862">
        <f>活動計画書!P157</f>
        <v>0</v>
      </c>
      <c r="N142" s="564"/>
      <c r="O142" s="563">
        <f t="shared" si="0"/>
        <v>0</v>
      </c>
      <c r="P142" s="564"/>
      <c r="Q142" s="563">
        <f t="shared" si="1"/>
        <v>0</v>
      </c>
      <c r="R142" s="562" t="str">
        <f t="shared" si="3"/>
        <v/>
      </c>
      <c r="S142" s="561">
        <f t="shared" si="2"/>
        <v>0</v>
      </c>
      <c r="T142" s="1538"/>
      <c r="U142" s="1267"/>
      <c r="Y142" s="553">
        <f>D142</f>
        <v>0</v>
      </c>
    </row>
    <row r="143" spans="1:31" s="2" customFormat="1" ht="34.5" customHeight="1" x14ac:dyDescent="0.15">
      <c r="B143" s="1921">
        <f>活動計画書!B158</f>
        <v>0</v>
      </c>
      <c r="C143" s="1921"/>
      <c r="D143" s="1933">
        <f>活動計画書!D158</f>
        <v>0</v>
      </c>
      <c r="E143" s="1933"/>
      <c r="F143" s="1933"/>
      <c r="G143" s="1923">
        <f>活動計画書!H158</f>
        <v>0</v>
      </c>
      <c r="H143" s="1924"/>
      <c r="I143" s="1924"/>
      <c r="J143" s="1924"/>
      <c r="K143" s="1925"/>
      <c r="L143" s="861" t="str">
        <f>IF(活動計画書!N158="","",活動計画書!N158)</f>
        <v/>
      </c>
      <c r="M143" s="862">
        <f>活動計画書!P158</f>
        <v>0</v>
      </c>
      <c r="N143" s="564"/>
      <c r="O143" s="563">
        <f t="shared" si="0"/>
        <v>0</v>
      </c>
      <c r="P143" s="564"/>
      <c r="Q143" s="563">
        <f t="shared" si="1"/>
        <v>0</v>
      </c>
      <c r="R143" s="562" t="str">
        <f t="shared" si="3"/>
        <v/>
      </c>
      <c r="S143" s="561">
        <f t="shared" si="2"/>
        <v>0</v>
      </c>
      <c r="T143" s="1538"/>
      <c r="U143" s="1267"/>
      <c r="Y143" s="553"/>
    </row>
    <row r="144" spans="1:31" s="2" customFormat="1" ht="34.5" customHeight="1" x14ac:dyDescent="0.15">
      <c r="B144" s="1921">
        <f>活動計画書!B159</f>
        <v>0</v>
      </c>
      <c r="C144" s="1921"/>
      <c r="D144" s="1933">
        <f>活動計画書!D159</f>
        <v>0</v>
      </c>
      <c r="E144" s="1933"/>
      <c r="F144" s="1933"/>
      <c r="G144" s="1923">
        <f>活動計画書!H159</f>
        <v>0</v>
      </c>
      <c r="H144" s="1924"/>
      <c r="I144" s="1924"/>
      <c r="J144" s="1924"/>
      <c r="K144" s="1925"/>
      <c r="L144" s="861" t="str">
        <f>IF(活動計画書!N159="","",活動計画書!N159)</f>
        <v/>
      </c>
      <c r="M144" s="862">
        <f>活動計画書!P159</f>
        <v>0</v>
      </c>
      <c r="N144" s="564"/>
      <c r="O144" s="563">
        <f t="shared" si="0"/>
        <v>0</v>
      </c>
      <c r="P144" s="564"/>
      <c r="Q144" s="563">
        <f t="shared" si="1"/>
        <v>0</v>
      </c>
      <c r="R144" s="562" t="str">
        <f t="shared" si="3"/>
        <v/>
      </c>
      <c r="S144" s="561">
        <f t="shared" si="2"/>
        <v>0</v>
      </c>
      <c r="T144" s="1538"/>
      <c r="U144" s="1267"/>
      <c r="Y144" s="553"/>
    </row>
    <row r="145" spans="2:25" s="2" customFormat="1" ht="34.5" customHeight="1" x14ac:dyDescent="0.15">
      <c r="B145" s="1921">
        <f>活動計画書!B160</f>
        <v>0</v>
      </c>
      <c r="C145" s="1921"/>
      <c r="D145" s="1933">
        <f>活動計画書!D160</f>
        <v>0</v>
      </c>
      <c r="E145" s="1933"/>
      <c r="F145" s="1933"/>
      <c r="G145" s="1923">
        <f>活動計画書!H160</f>
        <v>0</v>
      </c>
      <c r="H145" s="1924"/>
      <c r="I145" s="1924"/>
      <c r="J145" s="1924"/>
      <c r="K145" s="1925"/>
      <c r="L145" s="861" t="str">
        <f>IF(活動計画書!N160="","",活動計画書!N160)</f>
        <v/>
      </c>
      <c r="M145" s="862">
        <f>活動計画書!P160</f>
        <v>0</v>
      </c>
      <c r="N145" s="564"/>
      <c r="O145" s="563">
        <f t="shared" si="0"/>
        <v>0</v>
      </c>
      <c r="P145" s="564"/>
      <c r="Q145" s="563">
        <f t="shared" si="1"/>
        <v>0</v>
      </c>
      <c r="R145" s="562" t="str">
        <f t="shared" si="3"/>
        <v/>
      </c>
      <c r="S145" s="563">
        <f t="shared" si="2"/>
        <v>0</v>
      </c>
      <c r="T145" s="1538"/>
      <c r="U145" s="1267"/>
      <c r="Y145" s="553"/>
    </row>
    <row r="146" spans="2:25" s="2" customFormat="1" ht="34.5" customHeight="1" x14ac:dyDescent="0.15">
      <c r="B146" s="1921">
        <f>活動計画書!B161</f>
        <v>0</v>
      </c>
      <c r="C146" s="1921"/>
      <c r="D146" s="1933">
        <f>活動計画書!D161</f>
        <v>0</v>
      </c>
      <c r="E146" s="1933"/>
      <c r="F146" s="1933"/>
      <c r="G146" s="1923">
        <f>活動計画書!H161</f>
        <v>0</v>
      </c>
      <c r="H146" s="1924"/>
      <c r="I146" s="1924"/>
      <c r="J146" s="1924"/>
      <c r="K146" s="1925"/>
      <c r="L146" s="861" t="str">
        <f>IF(活動計画書!N161="","",活動計画書!N161)</f>
        <v/>
      </c>
      <c r="M146" s="862">
        <f>活動計画書!P161</f>
        <v>0</v>
      </c>
      <c r="N146" s="564"/>
      <c r="O146" s="563">
        <f t="shared" si="0"/>
        <v>0</v>
      </c>
      <c r="P146" s="564"/>
      <c r="Q146" s="563">
        <f t="shared" si="1"/>
        <v>0</v>
      </c>
      <c r="R146" s="562" t="str">
        <f t="shared" si="3"/>
        <v/>
      </c>
      <c r="S146" s="563">
        <f t="shared" si="2"/>
        <v>0</v>
      </c>
      <c r="T146" s="1538"/>
      <c r="U146" s="1267"/>
      <c r="Y146" s="553"/>
    </row>
    <row r="147" spans="2:25" s="2" customFormat="1" ht="34.5" customHeight="1" x14ac:dyDescent="0.15">
      <c r="B147" s="1921">
        <f>活動計画書!B162</f>
        <v>0</v>
      </c>
      <c r="C147" s="1921"/>
      <c r="D147" s="1933">
        <f>活動計画書!D162</f>
        <v>0</v>
      </c>
      <c r="E147" s="1933"/>
      <c r="F147" s="1933"/>
      <c r="G147" s="1923">
        <f>活動計画書!H162</f>
        <v>0</v>
      </c>
      <c r="H147" s="1924"/>
      <c r="I147" s="1924"/>
      <c r="J147" s="1924"/>
      <c r="K147" s="1925"/>
      <c r="L147" s="861" t="str">
        <f>IF(活動計画書!N162="","",活動計画書!N162)</f>
        <v/>
      </c>
      <c r="M147" s="862">
        <f>活動計画書!P162</f>
        <v>0</v>
      </c>
      <c r="N147" s="564"/>
      <c r="O147" s="563">
        <f>M147</f>
        <v>0</v>
      </c>
      <c r="P147" s="564"/>
      <c r="Q147" s="563">
        <f>M147</f>
        <v>0</v>
      </c>
      <c r="R147" s="562" t="str">
        <f>IF(L147="","",N147+P147)</f>
        <v/>
      </c>
      <c r="S147" s="561">
        <f>M147</f>
        <v>0</v>
      </c>
      <c r="T147" s="1538"/>
      <c r="U147" s="1267"/>
      <c r="Y147" s="553"/>
    </row>
    <row r="148" spans="2:25" ht="21" customHeight="1" x14ac:dyDescent="0.15">
      <c r="B148" s="1942"/>
      <c r="C148" s="1942"/>
      <c r="D148" s="560" t="s">
        <v>885</v>
      </c>
      <c r="E148" s="560"/>
      <c r="F148" s="560"/>
      <c r="G148" s="559"/>
      <c r="H148" s="559"/>
      <c r="I148" s="559"/>
      <c r="J148" s="559"/>
      <c r="K148" s="559"/>
      <c r="L148" s="558"/>
      <c r="M148" s="557"/>
      <c r="N148" s="556"/>
      <c r="O148" s="555"/>
      <c r="P148" s="556"/>
      <c r="Q148" s="555"/>
      <c r="R148" s="556"/>
      <c r="S148" s="555"/>
      <c r="T148" s="942"/>
      <c r="U148" s="942"/>
      <c r="Y148" s="553"/>
    </row>
    <row r="149" spans="2:25" ht="21" customHeight="1" x14ac:dyDescent="0.15">
      <c r="B149" s="2" t="s">
        <v>914</v>
      </c>
      <c r="D149" s="554"/>
      <c r="E149" s="554"/>
      <c r="F149" s="554"/>
      <c r="G149" s="554"/>
      <c r="H149" s="554"/>
      <c r="I149" s="554"/>
      <c r="J149" s="554"/>
      <c r="K149" s="554"/>
      <c r="L149" s="554"/>
      <c r="M149" s="554"/>
      <c r="Y149" s="553"/>
    </row>
    <row r="150" spans="2:25" ht="8.25" customHeight="1" x14ac:dyDescent="0.15"/>
    <row r="151" spans="2:25" s="2" customFormat="1" ht="20.25" customHeight="1" x14ac:dyDescent="0.15">
      <c r="B151" s="85" t="s">
        <v>822</v>
      </c>
      <c r="C151" s="86"/>
      <c r="D151" s="86"/>
      <c r="E151" s="86"/>
      <c r="F151" s="86"/>
      <c r="G151" s="87"/>
      <c r="H151" s="87"/>
      <c r="I151" s="88"/>
      <c r="J151" s="88"/>
      <c r="K151" s="88"/>
      <c r="L151" s="88"/>
      <c r="M151" s="89"/>
      <c r="N151" s="89"/>
      <c r="O151" s="89"/>
      <c r="P151" s="89"/>
      <c r="Q151" s="89"/>
      <c r="R151" s="89"/>
      <c r="S151" s="89"/>
      <c r="T151" s="89"/>
      <c r="U151" s="90"/>
    </row>
    <row r="152" spans="2:25" s="2" customFormat="1" ht="18.75" customHeight="1" x14ac:dyDescent="0.15">
      <c r="B152" s="552" t="s">
        <v>915</v>
      </c>
      <c r="C152" s="8"/>
      <c r="D152" s="8"/>
      <c r="E152" s="8"/>
      <c r="F152" s="8"/>
      <c r="G152" s="8"/>
      <c r="H152" s="8"/>
      <c r="I152" s="8"/>
      <c r="J152" s="8"/>
      <c r="K152" s="8"/>
      <c r="L152" s="1934" t="s">
        <v>115</v>
      </c>
      <c r="M152" s="1935"/>
      <c r="N152" s="60"/>
      <c r="O152" s="60"/>
      <c r="P152" s="60"/>
      <c r="Q152" s="60"/>
      <c r="R152" s="60"/>
      <c r="S152" s="60"/>
      <c r="T152" s="60"/>
      <c r="U152" s="93"/>
      <c r="V152" s="60"/>
      <c r="W152" s="60"/>
      <c r="X152" s="60"/>
    </row>
    <row r="153" spans="2:25" s="2" customFormat="1" ht="7.5" customHeight="1" x14ac:dyDescent="0.15">
      <c r="B153" s="552"/>
      <c r="C153" s="8"/>
      <c r="D153" s="8"/>
      <c r="E153" s="8"/>
      <c r="F153" s="8"/>
      <c r="G153" s="8"/>
      <c r="H153" s="8"/>
      <c r="I153" s="8"/>
      <c r="J153" s="8"/>
      <c r="K153" s="8"/>
      <c r="L153" s="551"/>
      <c r="M153" s="551"/>
      <c r="N153" s="60"/>
      <c r="O153" s="60"/>
      <c r="P153" s="60"/>
      <c r="Q153" s="60"/>
      <c r="R153" s="60"/>
      <c r="S153" s="60"/>
      <c r="T153" s="60"/>
      <c r="U153" s="93"/>
      <c r="V153" s="60"/>
      <c r="W153" s="60"/>
      <c r="X153" s="60"/>
    </row>
    <row r="154" spans="2:25" s="2" customFormat="1" ht="20.25" customHeight="1" x14ac:dyDescent="0.15">
      <c r="B154" s="550" t="s">
        <v>916</v>
      </c>
      <c r="C154" s="103"/>
      <c r="D154" s="103"/>
      <c r="E154" s="103"/>
      <c r="F154" s="103"/>
      <c r="G154" s="103"/>
      <c r="H154" s="103"/>
      <c r="I154" s="103"/>
      <c r="J154" s="103"/>
      <c r="K154" s="103"/>
      <c r="L154" s="1934" t="s">
        <v>115</v>
      </c>
      <c r="M154" s="1935"/>
      <c r="N154" s="549"/>
      <c r="O154" s="549"/>
      <c r="P154" s="549"/>
      <c r="Q154" s="549"/>
      <c r="R154" s="549"/>
      <c r="S154" s="549"/>
      <c r="T154" s="549"/>
      <c r="U154" s="548"/>
      <c r="V154" s="60"/>
      <c r="W154" s="60"/>
      <c r="X154" s="60"/>
    </row>
  </sheetData>
  <dataConsolidate/>
  <mergeCells count="315">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B143:C143"/>
    <mergeCell ref="D143:F143"/>
    <mergeCell ref="G143:K143"/>
    <mergeCell ref="T143:U143"/>
    <mergeCell ref="B144:C144"/>
    <mergeCell ref="D144:F144"/>
    <mergeCell ref="B140:C140"/>
    <mergeCell ref="D140:F140"/>
    <mergeCell ref="G140:K140"/>
    <mergeCell ref="T140:U140"/>
    <mergeCell ref="T141:U141"/>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Q83:U83"/>
    <mergeCell ref="D84:M84"/>
    <mergeCell ref="Q84:U84"/>
    <mergeCell ref="D75:E75"/>
    <mergeCell ref="F75:M75"/>
    <mergeCell ref="P75:U75"/>
    <mergeCell ref="D81:M81"/>
    <mergeCell ref="Q81:U81"/>
    <mergeCell ref="D82:M82"/>
    <mergeCell ref="Q82:U82"/>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29:U29"/>
    <mergeCell ref="D22:K22"/>
    <mergeCell ref="L22:O22"/>
    <mergeCell ref="P22:U22"/>
    <mergeCell ref="D23:K23"/>
    <mergeCell ref="L23:O23"/>
    <mergeCell ref="P23:U23"/>
    <mergeCell ref="D24:K24"/>
    <mergeCell ref="L24:O24"/>
    <mergeCell ref="P24:U24"/>
    <mergeCell ref="C25:K25"/>
    <mergeCell ref="L25:O25"/>
    <mergeCell ref="P25:U25"/>
    <mergeCell ref="B19:B25"/>
    <mergeCell ref="C19:K19"/>
    <mergeCell ref="L19:O19"/>
    <mergeCell ref="P19:U19"/>
    <mergeCell ref="D20:K20"/>
    <mergeCell ref="L20:O20"/>
    <mergeCell ref="P20:U20"/>
    <mergeCell ref="D21:K21"/>
    <mergeCell ref="L21:O21"/>
    <mergeCell ref="P21:U21"/>
    <mergeCell ref="P6:T6"/>
    <mergeCell ref="P7:T7"/>
    <mergeCell ref="B18:K18"/>
    <mergeCell ref="Q3:T3"/>
    <mergeCell ref="C4:D4"/>
    <mergeCell ref="B12:S12"/>
    <mergeCell ref="A15:V15"/>
    <mergeCell ref="M16:N16"/>
    <mergeCell ref="O16:U16"/>
  </mergeCells>
  <phoneticPr fontId="4"/>
  <conditionalFormatting sqref="O16:U16">
    <cfRule type="expression" dxfId="0" priority="1">
      <formula>#REF!=""</formula>
    </cfRule>
  </conditionalFormatting>
  <dataValidations count="7">
    <dataValidation type="list" allowBlank="1" showInputMessage="1" showErrorMessage="1" sqref="L152:M152 L154:M154" xr:uid="{00000000-0002-0000-0000-000006000000}">
      <formula1>"○,　"</formula1>
    </dataValidation>
    <dataValidation type="list" allowBlank="1" showInputMessage="1" showErrorMessage="1" sqref="T137:U147 B49:J49" xr:uid="{00000000-0002-0000-0000-000005000000}">
      <formula1>B.○か空白</formula1>
    </dataValidation>
    <dataValidation type="list" allowBlank="1" showInputMessage="1" showErrorMessage="1" sqref="O57:O75 O127:O128 N112:O112 O89:O110 O79:O85 O115:O123 O131:O132" xr:uid="{00000000-0002-0000-0000-000004000000}">
      <formula1>Ｃ2.実施欄</formula1>
    </dataValidation>
    <dataValidation type="list" allowBlank="1" showInputMessage="1" showErrorMessage="1" sqref="N127:N128 N57:N75 N79:N85 N89:N110 N131:N132 N115:N123" xr:uid="{00000000-0002-0000-0000-000003000000}">
      <formula1>Ｃ1.計画欄</formula1>
    </dataValidation>
    <dataValidation type="list" allowBlank="1" showInputMessage="1" showErrorMessage="1" sqref="B137:C147" xr:uid="{C7DB34C8-5C43-4B1F-AF51-A2747D55E704}">
      <formula1>F.施設</formula1>
    </dataValidation>
    <dataValidation type="list" allowBlank="1" showInputMessage="1" sqref="D137:F147" xr:uid="{DAF62549-77C8-466E-87E1-7FFF2B0BD4DE}">
      <formula1>M.長寿命化</formula1>
    </dataValidation>
    <dataValidation type="list" allowBlank="1" showInputMessage="1" showErrorMessage="1" sqref="O137:O147 M137:M147 Q137:Q147 S137:S147"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63B3-AD21-488D-B8A8-AE4DA9BFA7AD}">
  <dimension ref="B1:F51"/>
  <sheetViews>
    <sheetView showGridLines="0" tabSelected="1" view="pageBreakPreview" topLeftCell="A43" zoomScaleNormal="55" zoomScaleSheetLayoutView="100" workbookViewId="0">
      <selection activeCell="C49" sqref="C49"/>
    </sheetView>
  </sheetViews>
  <sheetFormatPr defaultColWidth="9" defaultRowHeight="19.5" x14ac:dyDescent="0.3"/>
  <cols>
    <col min="1" max="1" width="2.125" style="611" customWidth="1"/>
    <col min="2" max="2" width="14.75" style="611" customWidth="1"/>
    <col min="3" max="3" width="35" style="611" customWidth="1"/>
    <col min="4" max="4" width="14.75" style="611" customWidth="1"/>
    <col min="5" max="5" width="4.375" style="611" customWidth="1"/>
    <col min="6" max="6" width="19.75" style="611" customWidth="1"/>
    <col min="7" max="7" width="2.125" style="611" customWidth="1"/>
    <col min="8" max="16384" width="9" style="611"/>
  </cols>
  <sheetData>
    <row r="1" spans="2:6" x14ac:dyDescent="0.3">
      <c r="B1" s="611" t="s">
        <v>917</v>
      </c>
    </row>
    <row r="3" spans="2:6" ht="28.5" x14ac:dyDescent="0.45">
      <c r="B3" s="1945" t="s">
        <v>918</v>
      </c>
      <c r="C3" s="1945"/>
      <c r="D3" s="1945"/>
      <c r="E3" s="1945"/>
      <c r="F3" s="1945"/>
    </row>
    <row r="4" spans="2:6" x14ac:dyDescent="0.3">
      <c r="B4" s="1946" t="s">
        <v>919</v>
      </c>
      <c r="C4" s="1946"/>
      <c r="D4" s="1946"/>
      <c r="E4" s="1946"/>
      <c r="F4" s="1946"/>
    </row>
    <row r="5" spans="2:6" x14ac:dyDescent="0.3">
      <c r="B5" s="624"/>
      <c r="C5" s="624"/>
      <c r="D5" s="624"/>
      <c r="E5" s="624"/>
      <c r="F5" s="624"/>
    </row>
    <row r="6" spans="2:6" x14ac:dyDescent="0.3">
      <c r="B6" s="625" t="s">
        <v>920</v>
      </c>
    </row>
    <row r="7" spans="2:6" x14ac:dyDescent="0.3">
      <c r="B7" s="625" t="s">
        <v>6914</v>
      </c>
    </row>
    <row r="9" spans="2:6" s="624" customFormat="1" x14ac:dyDescent="0.3">
      <c r="B9" s="943" t="s">
        <v>921</v>
      </c>
      <c r="C9" s="943" t="s">
        <v>922</v>
      </c>
      <c r="D9" s="1947" t="s">
        <v>923</v>
      </c>
      <c r="E9" s="1947"/>
      <c r="F9" s="943" t="s">
        <v>924</v>
      </c>
    </row>
    <row r="10" spans="2:6" s="613" customFormat="1" ht="39.950000000000003" customHeight="1" x14ac:dyDescent="0.15">
      <c r="B10" s="863" t="s">
        <v>925</v>
      </c>
      <c r="C10" s="620" t="s">
        <v>926</v>
      </c>
      <c r="D10" s="864" t="s">
        <v>927</v>
      </c>
      <c r="E10" s="621" t="s">
        <v>928</v>
      </c>
      <c r="F10" s="620" t="s">
        <v>929</v>
      </c>
    </row>
    <row r="11" spans="2:6" s="613" customFormat="1" ht="39.950000000000003" customHeight="1" x14ac:dyDescent="0.15">
      <c r="B11" s="620"/>
      <c r="C11" s="623"/>
      <c r="D11" s="622"/>
      <c r="E11" s="621" t="s">
        <v>928</v>
      </c>
      <c r="F11" s="620"/>
    </row>
    <row r="12" spans="2:6" s="613" customFormat="1" ht="39.950000000000003" customHeight="1" x14ac:dyDescent="0.15">
      <c r="B12" s="620"/>
      <c r="C12" s="623"/>
      <c r="D12" s="622"/>
      <c r="E12" s="621" t="s">
        <v>928</v>
      </c>
      <c r="F12" s="620"/>
    </row>
    <row r="13" spans="2:6" s="613" customFormat="1" ht="39.950000000000003" customHeight="1" x14ac:dyDescent="0.15">
      <c r="B13" s="620"/>
      <c r="C13" s="623"/>
      <c r="D13" s="622"/>
      <c r="E13" s="621" t="s">
        <v>928</v>
      </c>
      <c r="F13" s="620"/>
    </row>
    <row r="14" spans="2:6" s="613" customFormat="1" ht="39.950000000000003" customHeight="1" x14ac:dyDescent="0.15">
      <c r="B14" s="620"/>
      <c r="C14" s="623"/>
      <c r="D14" s="622"/>
      <c r="E14" s="621" t="s">
        <v>928</v>
      </c>
      <c r="F14" s="620"/>
    </row>
    <row r="15" spans="2:6" s="613" customFormat="1" ht="39.950000000000003" customHeight="1" x14ac:dyDescent="0.15">
      <c r="B15" s="620"/>
      <c r="C15" s="623"/>
      <c r="D15" s="622"/>
      <c r="E15" s="621" t="s">
        <v>928</v>
      </c>
      <c r="F15" s="620"/>
    </row>
    <row r="16" spans="2:6" s="613" customFormat="1" ht="39.950000000000003" customHeight="1" x14ac:dyDescent="0.15">
      <c r="B16" s="620"/>
      <c r="C16" s="623"/>
      <c r="D16" s="622"/>
      <c r="E16" s="621" t="s">
        <v>928</v>
      </c>
      <c r="F16" s="620"/>
    </row>
    <row r="17" spans="2:6" s="613" customFormat="1" ht="39.950000000000003" customHeight="1" x14ac:dyDescent="0.15">
      <c r="B17" s="620"/>
      <c r="C17" s="623"/>
      <c r="D17" s="622"/>
      <c r="E17" s="621" t="s">
        <v>928</v>
      </c>
      <c r="F17" s="620"/>
    </row>
    <row r="18" spans="2:6" s="613" customFormat="1" ht="39.950000000000003" customHeight="1" x14ac:dyDescent="0.15">
      <c r="B18" s="620"/>
      <c r="C18" s="623"/>
      <c r="D18" s="622"/>
      <c r="E18" s="621" t="s">
        <v>928</v>
      </c>
      <c r="F18" s="620"/>
    </row>
    <row r="19" spans="2:6" s="613" customFormat="1" ht="39.950000000000003" customHeight="1" x14ac:dyDescent="0.15">
      <c r="B19" s="620"/>
      <c r="C19" s="623"/>
      <c r="D19" s="622"/>
      <c r="E19" s="621" t="s">
        <v>928</v>
      </c>
      <c r="F19" s="620"/>
    </row>
    <row r="20" spans="2:6" s="613" customFormat="1" ht="39.950000000000003" customHeight="1" thickBot="1" x14ac:dyDescent="0.2">
      <c r="B20" s="616"/>
      <c r="C20" s="619"/>
      <c r="D20" s="618"/>
      <c r="E20" s="617" t="s">
        <v>928</v>
      </c>
      <c r="F20" s="616"/>
    </row>
    <row r="21" spans="2:6" s="613" customFormat="1" ht="39.950000000000003" customHeight="1" thickTop="1" x14ac:dyDescent="0.15">
      <c r="B21" s="1948" t="s">
        <v>930</v>
      </c>
      <c r="C21" s="1948"/>
      <c r="D21" s="615" t="str">
        <f>IF(SUM(D10:D20)=0,"",SUM(D10:D20))</f>
        <v/>
      </c>
      <c r="E21" s="614" t="s">
        <v>928</v>
      </c>
      <c r="F21" s="614"/>
    </row>
    <row r="22" spans="2:6" s="612" customFormat="1" x14ac:dyDescent="0.15"/>
    <row r="23" spans="2:6" s="612" customFormat="1" x14ac:dyDescent="0.15">
      <c r="B23" s="612" t="s">
        <v>6915</v>
      </c>
    </row>
    <row r="24" spans="2:6" s="612" customFormat="1" x14ac:dyDescent="0.15">
      <c r="B24" s="1943" t="s">
        <v>931</v>
      </c>
      <c r="C24" s="1943"/>
      <c r="D24" s="1943" t="s">
        <v>932</v>
      </c>
      <c r="E24" s="1943"/>
      <c r="F24" s="1943"/>
    </row>
    <row r="25" spans="2:6" s="612" customFormat="1" ht="48.75" customHeight="1" x14ac:dyDescent="0.15">
      <c r="B25" s="1944" t="s">
        <v>933</v>
      </c>
      <c r="C25" s="1944"/>
      <c r="D25" s="1944"/>
      <c r="E25" s="1944"/>
      <c r="F25" s="1944"/>
    </row>
    <row r="26" spans="2:6" s="612" customFormat="1" x14ac:dyDescent="0.15"/>
    <row r="27" spans="2:6" x14ac:dyDescent="0.3">
      <c r="B27" s="611" t="s">
        <v>917</v>
      </c>
    </row>
    <row r="29" spans="2:6" ht="28.5" x14ac:dyDescent="0.45">
      <c r="B29" s="1945" t="s">
        <v>918</v>
      </c>
      <c r="C29" s="1945"/>
      <c r="D29" s="1945"/>
      <c r="E29" s="1945"/>
      <c r="F29" s="1945"/>
    </row>
    <row r="30" spans="2:6" x14ac:dyDescent="0.3">
      <c r="B30" s="1946" t="s">
        <v>934</v>
      </c>
      <c r="C30" s="1946"/>
      <c r="D30" s="1946"/>
      <c r="E30" s="1946"/>
      <c r="F30" s="1946"/>
    </row>
    <row r="31" spans="2:6" x14ac:dyDescent="0.3">
      <c r="B31" s="624"/>
      <c r="C31" s="624"/>
      <c r="D31" s="624"/>
      <c r="E31" s="624"/>
      <c r="F31" s="624"/>
    </row>
    <row r="32" spans="2:6" x14ac:dyDescent="0.3">
      <c r="B32" s="625" t="s">
        <v>920</v>
      </c>
    </row>
    <row r="33" spans="2:6" x14ac:dyDescent="0.3">
      <c r="B33" s="625" t="s">
        <v>6914</v>
      </c>
    </row>
    <row r="35" spans="2:6" s="624" customFormat="1" x14ac:dyDescent="0.3">
      <c r="B35" s="943" t="s">
        <v>921</v>
      </c>
      <c r="C35" s="943" t="s">
        <v>922</v>
      </c>
      <c r="D35" s="1947" t="s">
        <v>923</v>
      </c>
      <c r="E35" s="1947"/>
      <c r="F35" s="943" t="s">
        <v>924</v>
      </c>
    </row>
    <row r="36" spans="2:6" s="613" customFormat="1" ht="39.950000000000003" customHeight="1" x14ac:dyDescent="0.15">
      <c r="B36" s="620"/>
      <c r="C36" s="623"/>
      <c r="D36" s="622"/>
      <c r="E36" s="621" t="s">
        <v>928</v>
      </c>
      <c r="F36" s="623"/>
    </row>
    <row r="37" spans="2:6" s="613" customFormat="1" ht="39.950000000000003" customHeight="1" x14ac:dyDescent="0.15">
      <c r="B37" s="620"/>
      <c r="C37" s="623"/>
      <c r="D37" s="622"/>
      <c r="E37" s="621" t="s">
        <v>928</v>
      </c>
      <c r="F37" s="620"/>
    </row>
    <row r="38" spans="2:6" s="613" customFormat="1" ht="39.950000000000003" customHeight="1" x14ac:dyDescent="0.15">
      <c r="B38" s="620"/>
      <c r="C38" s="623"/>
      <c r="D38" s="622"/>
      <c r="E38" s="621" t="s">
        <v>928</v>
      </c>
      <c r="F38" s="620"/>
    </row>
    <row r="39" spans="2:6" s="613" customFormat="1" ht="39.950000000000003" customHeight="1" x14ac:dyDescent="0.15">
      <c r="B39" s="620"/>
      <c r="C39" s="623"/>
      <c r="D39" s="622"/>
      <c r="E39" s="621" t="s">
        <v>928</v>
      </c>
      <c r="F39" s="620"/>
    </row>
    <row r="40" spans="2:6" s="613" customFormat="1" ht="39.950000000000003" customHeight="1" x14ac:dyDescent="0.15">
      <c r="B40" s="620"/>
      <c r="C40" s="623"/>
      <c r="D40" s="622"/>
      <c r="E40" s="621" t="s">
        <v>928</v>
      </c>
      <c r="F40" s="620"/>
    </row>
    <row r="41" spans="2:6" s="613" customFormat="1" ht="39.950000000000003" customHeight="1" x14ac:dyDescent="0.15">
      <c r="B41" s="620"/>
      <c r="C41" s="623"/>
      <c r="D41" s="622"/>
      <c r="E41" s="621" t="s">
        <v>928</v>
      </c>
      <c r="F41" s="620"/>
    </row>
    <row r="42" spans="2:6" s="613" customFormat="1" ht="39.950000000000003" customHeight="1" x14ac:dyDescent="0.15">
      <c r="B42" s="620"/>
      <c r="C42" s="623"/>
      <c r="D42" s="622"/>
      <c r="E42" s="621" t="s">
        <v>928</v>
      </c>
      <c r="F42" s="620"/>
    </row>
    <row r="43" spans="2:6" s="613" customFormat="1" ht="39.950000000000003" customHeight="1" x14ac:dyDescent="0.15">
      <c r="B43" s="620"/>
      <c r="C43" s="623"/>
      <c r="D43" s="622"/>
      <c r="E43" s="621" t="s">
        <v>928</v>
      </c>
      <c r="F43" s="620"/>
    </row>
    <row r="44" spans="2:6" s="613" customFormat="1" ht="39.950000000000003" customHeight="1" x14ac:dyDescent="0.15">
      <c r="B44" s="620"/>
      <c r="C44" s="623"/>
      <c r="D44" s="622"/>
      <c r="E44" s="621" t="s">
        <v>928</v>
      </c>
      <c r="F44" s="620"/>
    </row>
    <row r="45" spans="2:6" s="613" customFormat="1" ht="39.950000000000003" customHeight="1" x14ac:dyDescent="0.15">
      <c r="B45" s="620"/>
      <c r="C45" s="623"/>
      <c r="D45" s="622"/>
      <c r="E45" s="621" t="s">
        <v>928</v>
      </c>
      <c r="F45" s="620"/>
    </row>
    <row r="46" spans="2:6" s="613" customFormat="1" ht="39.950000000000003" customHeight="1" thickBot="1" x14ac:dyDescent="0.2">
      <c r="B46" s="616"/>
      <c r="C46" s="619"/>
      <c r="D46" s="618"/>
      <c r="E46" s="617" t="s">
        <v>928</v>
      </c>
      <c r="F46" s="616"/>
    </row>
    <row r="47" spans="2:6" s="613" customFormat="1" ht="39.950000000000003" customHeight="1" thickTop="1" x14ac:dyDescent="0.15">
      <c r="B47" s="1948" t="s">
        <v>930</v>
      </c>
      <c r="C47" s="1948"/>
      <c r="D47" s="615" t="str">
        <f>IF(SUM(D36:D46)=0,"",SUM(D36:D46))</f>
        <v/>
      </c>
      <c r="E47" s="614" t="s">
        <v>928</v>
      </c>
      <c r="F47" s="614"/>
    </row>
    <row r="48" spans="2:6" s="612" customFormat="1" x14ac:dyDescent="0.15"/>
    <row r="49" spans="2:6" s="612" customFormat="1" x14ac:dyDescent="0.15">
      <c r="B49" s="612" t="s">
        <v>6915</v>
      </c>
    </row>
    <row r="50" spans="2:6" s="612" customFormat="1" x14ac:dyDescent="0.15">
      <c r="B50" s="1943" t="s">
        <v>931</v>
      </c>
      <c r="C50" s="1943"/>
      <c r="D50" s="1943" t="s">
        <v>932</v>
      </c>
      <c r="E50" s="1943"/>
      <c r="F50" s="1943"/>
    </row>
    <row r="51" spans="2:6" s="612" customFormat="1" ht="48.75" customHeight="1" x14ac:dyDescent="0.15">
      <c r="B51" s="1944" t="s">
        <v>933</v>
      </c>
      <c r="C51" s="1944"/>
      <c r="D51" s="1944"/>
      <c r="E51" s="1944"/>
      <c r="F51" s="1944"/>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4"/>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94"/>
  <sheetViews>
    <sheetView view="pageBreakPreview" topLeftCell="A37" zoomScaleNormal="100" zoomScaleSheetLayoutView="100" workbookViewId="0">
      <selection activeCell="C80" sqref="C80"/>
    </sheetView>
  </sheetViews>
  <sheetFormatPr defaultColWidth="9" defaultRowHeight="18.75" x14ac:dyDescent="0.15"/>
  <cols>
    <col min="1" max="1" width="10.375" style="626" customWidth="1"/>
    <col min="2" max="2" width="15.25" style="626" customWidth="1"/>
    <col min="3" max="3" width="54.25" style="627" customWidth="1"/>
    <col min="4" max="16384" width="9" style="626"/>
  </cols>
  <sheetData>
    <row r="1" spans="1:4" ht="21.75" customHeight="1" x14ac:dyDescent="0.15">
      <c r="A1" s="1974" t="s">
        <v>935</v>
      </c>
      <c r="B1" s="1974"/>
      <c r="C1" s="1974"/>
      <c r="D1" s="1974"/>
    </row>
    <row r="2" spans="1:4" ht="15.75" customHeight="1" x14ac:dyDescent="0.15">
      <c r="A2" s="633"/>
      <c r="C2" s="640"/>
      <c r="D2" s="635" t="s">
        <v>936</v>
      </c>
    </row>
    <row r="3" spans="1:4" ht="15.75" customHeight="1" x14ac:dyDescent="0.15">
      <c r="A3" s="634"/>
      <c r="C3" s="629" t="s">
        <v>937</v>
      </c>
      <c r="D3" s="650">
        <v>200</v>
      </c>
    </row>
    <row r="4" spans="1:4" ht="15.75" customHeight="1" x14ac:dyDescent="0.15">
      <c r="A4" s="634"/>
      <c r="C4" s="629" t="s">
        <v>938</v>
      </c>
      <c r="D4" s="650">
        <v>300</v>
      </c>
    </row>
    <row r="5" spans="1:4" ht="24" customHeight="1" x14ac:dyDescent="0.15">
      <c r="A5" s="634" t="s">
        <v>939</v>
      </c>
      <c r="B5" s="633"/>
      <c r="C5" s="632"/>
      <c r="D5" s="631"/>
    </row>
    <row r="6" spans="1:4" ht="6.75" customHeight="1" x14ac:dyDescent="0.15">
      <c r="A6" s="634"/>
      <c r="B6" s="633"/>
      <c r="C6" s="632"/>
      <c r="D6" s="631"/>
    </row>
    <row r="7" spans="1:4" ht="21" customHeight="1" x14ac:dyDescent="0.15">
      <c r="A7" s="637" t="s">
        <v>940</v>
      </c>
      <c r="B7" s="633"/>
      <c r="C7" s="632"/>
      <c r="D7" s="631"/>
    </row>
    <row r="8" spans="1:4" ht="15.75" customHeight="1" x14ac:dyDescent="0.15">
      <c r="A8" s="1968" t="s">
        <v>941</v>
      </c>
      <c r="B8" s="1969"/>
      <c r="C8" s="944" t="s">
        <v>942</v>
      </c>
      <c r="D8" s="628" t="s">
        <v>936</v>
      </c>
    </row>
    <row r="9" spans="1:4" ht="15.75" customHeight="1" x14ac:dyDescent="0.15">
      <c r="A9" s="1976" t="s">
        <v>943</v>
      </c>
      <c r="B9" s="949" t="s">
        <v>944</v>
      </c>
      <c r="C9" s="949" t="s">
        <v>945</v>
      </c>
      <c r="D9" s="628">
        <v>1</v>
      </c>
    </row>
    <row r="10" spans="1:4" ht="15.75" customHeight="1" x14ac:dyDescent="0.15">
      <c r="A10" s="1977"/>
      <c r="B10" s="949" t="s">
        <v>352</v>
      </c>
      <c r="C10" s="949" t="s">
        <v>946</v>
      </c>
      <c r="D10" s="628">
        <v>2</v>
      </c>
    </row>
    <row r="11" spans="1:4" ht="15.75" customHeight="1" x14ac:dyDescent="0.15">
      <c r="A11" s="1972" t="s">
        <v>282</v>
      </c>
      <c r="B11" s="1973"/>
      <c r="C11" s="649" t="s">
        <v>947</v>
      </c>
      <c r="D11" s="628">
        <v>3</v>
      </c>
    </row>
    <row r="12" spans="1:4" ht="15.75" customHeight="1" x14ac:dyDescent="0.15">
      <c r="A12" s="1975" t="s">
        <v>358</v>
      </c>
      <c r="B12" s="1964" t="s">
        <v>948</v>
      </c>
      <c r="C12" s="949" t="s">
        <v>949</v>
      </c>
      <c r="D12" s="628">
        <v>4</v>
      </c>
    </row>
    <row r="13" spans="1:4" ht="15.75" customHeight="1" x14ac:dyDescent="0.15">
      <c r="A13" s="1975"/>
      <c r="B13" s="1964"/>
      <c r="C13" s="630" t="s">
        <v>950</v>
      </c>
      <c r="D13" s="628">
        <v>5</v>
      </c>
    </row>
    <row r="14" spans="1:4" ht="15.75" customHeight="1" x14ac:dyDescent="0.15">
      <c r="A14" s="1975"/>
      <c r="B14" s="1964"/>
      <c r="C14" s="947" t="s">
        <v>951</v>
      </c>
      <c r="D14" s="628">
        <v>6</v>
      </c>
    </row>
    <row r="15" spans="1:4" ht="15.75" customHeight="1" x14ac:dyDescent="0.15">
      <c r="A15" s="1975"/>
      <c r="B15" s="1964" t="s">
        <v>952</v>
      </c>
      <c r="C15" s="949" t="s">
        <v>953</v>
      </c>
      <c r="D15" s="628">
        <v>7</v>
      </c>
    </row>
    <row r="16" spans="1:4" ht="15.75" customHeight="1" x14ac:dyDescent="0.15">
      <c r="A16" s="1975"/>
      <c r="B16" s="1964"/>
      <c r="C16" s="949" t="s">
        <v>954</v>
      </c>
      <c r="D16" s="628">
        <v>8</v>
      </c>
    </row>
    <row r="17" spans="1:4" ht="15.75" customHeight="1" x14ac:dyDescent="0.15">
      <c r="A17" s="1975"/>
      <c r="B17" s="1964"/>
      <c r="C17" s="949" t="s">
        <v>955</v>
      </c>
      <c r="D17" s="628">
        <v>9</v>
      </c>
    </row>
    <row r="18" spans="1:4" ht="15.75" customHeight="1" x14ac:dyDescent="0.15">
      <c r="A18" s="1975"/>
      <c r="B18" s="1964" t="s">
        <v>956</v>
      </c>
      <c r="C18" s="947" t="s">
        <v>957</v>
      </c>
      <c r="D18" s="628">
        <v>10</v>
      </c>
    </row>
    <row r="19" spans="1:4" ht="15.75" customHeight="1" x14ac:dyDescent="0.15">
      <c r="A19" s="1975"/>
      <c r="B19" s="1964"/>
      <c r="C19" s="947" t="s">
        <v>958</v>
      </c>
      <c r="D19" s="628">
        <v>11</v>
      </c>
    </row>
    <row r="20" spans="1:4" ht="15.75" customHeight="1" x14ac:dyDescent="0.15">
      <c r="A20" s="1975"/>
      <c r="B20" s="1964"/>
      <c r="C20" s="947" t="s">
        <v>959</v>
      </c>
      <c r="D20" s="628">
        <v>12</v>
      </c>
    </row>
    <row r="21" spans="1:4" ht="15.75" customHeight="1" x14ac:dyDescent="0.15">
      <c r="A21" s="1975"/>
      <c r="B21" s="1964" t="s">
        <v>192</v>
      </c>
      <c r="C21" s="947" t="s">
        <v>960</v>
      </c>
      <c r="D21" s="628">
        <v>13</v>
      </c>
    </row>
    <row r="22" spans="1:4" ht="15.75" customHeight="1" x14ac:dyDescent="0.15">
      <c r="A22" s="1975"/>
      <c r="B22" s="1964"/>
      <c r="C22" s="947" t="s">
        <v>961</v>
      </c>
      <c r="D22" s="628">
        <v>14</v>
      </c>
    </row>
    <row r="23" spans="1:4" ht="15.75" customHeight="1" x14ac:dyDescent="0.15">
      <c r="A23" s="1976"/>
      <c r="B23" s="1964"/>
      <c r="C23" s="947" t="s">
        <v>962</v>
      </c>
      <c r="D23" s="628">
        <v>15</v>
      </c>
    </row>
    <row r="24" spans="1:4" ht="15.75" customHeight="1" x14ac:dyDescent="0.15">
      <c r="A24" s="648"/>
      <c r="B24" s="629" t="s">
        <v>300</v>
      </c>
      <c r="C24" s="629" t="s">
        <v>963</v>
      </c>
      <c r="D24" s="628">
        <v>16</v>
      </c>
    </row>
    <row r="25" spans="1:4" ht="15.75" customHeight="1" x14ac:dyDescent="0.15">
      <c r="A25" s="647"/>
      <c r="D25" s="646"/>
    </row>
    <row r="26" spans="1:4" ht="21.75" customHeight="1" x14ac:dyDescent="0.15">
      <c r="A26" s="637" t="s">
        <v>964</v>
      </c>
      <c r="B26" s="647"/>
      <c r="D26" s="646"/>
    </row>
    <row r="27" spans="1:4" ht="15.75" customHeight="1" x14ac:dyDescent="0.15">
      <c r="A27" s="1968" t="s">
        <v>941</v>
      </c>
      <c r="B27" s="1969"/>
      <c r="C27" s="944" t="s">
        <v>942</v>
      </c>
      <c r="D27" s="628" t="s">
        <v>936</v>
      </c>
    </row>
    <row r="28" spans="1:4" ht="15.75" customHeight="1" x14ac:dyDescent="0.15">
      <c r="A28" s="1972" t="s">
        <v>965</v>
      </c>
      <c r="B28" s="1973"/>
      <c r="C28" s="645" t="s">
        <v>966</v>
      </c>
      <c r="D28" s="635">
        <v>17</v>
      </c>
    </row>
    <row r="29" spans="1:4" ht="15.75" customHeight="1" x14ac:dyDescent="0.15">
      <c r="A29" s="1972"/>
      <c r="B29" s="1973"/>
      <c r="C29" s="645" t="s">
        <v>967</v>
      </c>
      <c r="D29" s="635">
        <v>18</v>
      </c>
    </row>
    <row r="30" spans="1:4" ht="15.75" customHeight="1" x14ac:dyDescent="0.15">
      <c r="A30" s="1972"/>
      <c r="B30" s="1973"/>
      <c r="C30" s="645" t="s">
        <v>968</v>
      </c>
      <c r="D30" s="635">
        <v>19</v>
      </c>
    </row>
    <row r="31" spans="1:4" ht="15.75" customHeight="1" x14ac:dyDescent="0.15">
      <c r="A31" s="1972"/>
      <c r="B31" s="1973"/>
      <c r="C31" s="645" t="s">
        <v>969</v>
      </c>
      <c r="D31" s="635">
        <v>20</v>
      </c>
    </row>
    <row r="32" spans="1:4" ht="15.75" customHeight="1" x14ac:dyDescent="0.15">
      <c r="A32" s="1972"/>
      <c r="B32" s="1973"/>
      <c r="C32" s="645" t="s">
        <v>970</v>
      </c>
      <c r="D32" s="635">
        <v>21</v>
      </c>
    </row>
    <row r="33" spans="1:4" ht="15.75" customHeight="1" x14ac:dyDescent="0.15">
      <c r="A33" s="1972"/>
      <c r="B33" s="1973"/>
      <c r="C33" s="645" t="s">
        <v>971</v>
      </c>
      <c r="D33" s="635">
        <v>22</v>
      </c>
    </row>
    <row r="34" spans="1:4" ht="15.75" customHeight="1" x14ac:dyDescent="0.15">
      <c r="A34" s="1972"/>
      <c r="B34" s="1973"/>
      <c r="C34" s="645" t="s">
        <v>972</v>
      </c>
      <c r="D34" s="635">
        <v>23</v>
      </c>
    </row>
    <row r="35" spans="1:4" ht="7.5" customHeight="1" x14ac:dyDescent="0.15">
      <c r="A35" s="633"/>
      <c r="B35" s="633"/>
      <c r="C35" s="632"/>
      <c r="D35" s="631"/>
    </row>
    <row r="36" spans="1:4" ht="24" customHeight="1" x14ac:dyDescent="0.15">
      <c r="A36" s="634" t="s">
        <v>973</v>
      </c>
      <c r="B36" s="633"/>
      <c r="C36" s="632"/>
      <c r="D36" s="631"/>
    </row>
    <row r="37" spans="1:4" ht="9" customHeight="1" x14ac:dyDescent="0.15">
      <c r="A37" s="634"/>
      <c r="B37" s="633"/>
      <c r="C37" s="632"/>
      <c r="D37" s="631"/>
    </row>
    <row r="38" spans="1:4" ht="18.75" customHeight="1" x14ac:dyDescent="0.15">
      <c r="A38" s="637" t="s">
        <v>974</v>
      </c>
      <c r="B38" s="633"/>
      <c r="C38" s="632"/>
      <c r="D38" s="631"/>
    </row>
    <row r="39" spans="1:4" ht="15.75" customHeight="1" x14ac:dyDescent="0.15">
      <c r="A39" s="1968" t="s">
        <v>941</v>
      </c>
      <c r="B39" s="1969"/>
      <c r="C39" s="944" t="s">
        <v>942</v>
      </c>
      <c r="D39" s="635" t="s">
        <v>936</v>
      </c>
    </row>
    <row r="40" spans="1:4" ht="15.75" customHeight="1" x14ac:dyDescent="0.15">
      <c r="A40" s="1957" t="s">
        <v>975</v>
      </c>
      <c r="B40" s="1954" t="s">
        <v>976</v>
      </c>
      <c r="C40" s="947" t="s">
        <v>977</v>
      </c>
      <c r="D40" s="635">
        <v>24</v>
      </c>
    </row>
    <row r="41" spans="1:4" ht="15.75" customHeight="1" x14ac:dyDescent="0.15">
      <c r="A41" s="1958"/>
      <c r="B41" s="1955"/>
      <c r="C41" s="644" t="s">
        <v>978</v>
      </c>
      <c r="D41" s="635">
        <v>25</v>
      </c>
    </row>
    <row r="42" spans="1:4" ht="15.75" customHeight="1" x14ac:dyDescent="0.15">
      <c r="A42" s="1958"/>
      <c r="B42" s="1955"/>
      <c r="C42" s="947" t="s">
        <v>979</v>
      </c>
      <c r="D42" s="635">
        <v>26</v>
      </c>
    </row>
    <row r="43" spans="1:4" ht="15.75" customHeight="1" x14ac:dyDescent="0.15">
      <c r="A43" s="1958"/>
      <c r="B43" s="1955"/>
      <c r="C43" s="947" t="s">
        <v>980</v>
      </c>
      <c r="D43" s="635">
        <v>27</v>
      </c>
    </row>
    <row r="44" spans="1:4" ht="15.75" customHeight="1" x14ac:dyDescent="0.15">
      <c r="A44" s="1959"/>
      <c r="B44" s="638" t="s">
        <v>352</v>
      </c>
      <c r="C44" s="643" t="s">
        <v>946</v>
      </c>
      <c r="D44" s="635">
        <v>28</v>
      </c>
    </row>
    <row r="45" spans="1:4" ht="15.75" customHeight="1" x14ac:dyDescent="0.15">
      <c r="A45" s="1970" t="s">
        <v>282</v>
      </c>
      <c r="B45" s="1971"/>
      <c r="C45" s="643" t="s">
        <v>981</v>
      </c>
      <c r="D45" s="635">
        <v>29</v>
      </c>
    </row>
    <row r="46" spans="1:4" ht="15.75" customHeight="1" x14ac:dyDescent="0.15">
      <c r="A46" s="1964" t="s">
        <v>358</v>
      </c>
      <c r="B46" s="947" t="s">
        <v>982</v>
      </c>
      <c r="C46" s="945" t="s">
        <v>983</v>
      </c>
      <c r="D46" s="635">
        <v>30</v>
      </c>
    </row>
    <row r="47" spans="1:4" ht="15.75" customHeight="1" x14ac:dyDescent="0.15">
      <c r="A47" s="1964"/>
      <c r="B47" s="947" t="s">
        <v>190</v>
      </c>
      <c r="C47" s="949" t="s">
        <v>984</v>
      </c>
      <c r="D47" s="635">
        <v>31</v>
      </c>
    </row>
    <row r="48" spans="1:4" ht="15.75" customHeight="1" x14ac:dyDescent="0.15">
      <c r="A48" s="1964"/>
      <c r="B48" s="947" t="s">
        <v>191</v>
      </c>
      <c r="C48" s="949" t="s">
        <v>985</v>
      </c>
      <c r="D48" s="635">
        <v>32</v>
      </c>
    </row>
    <row r="49" spans="1:4" ht="15.75" customHeight="1" x14ac:dyDescent="0.15">
      <c r="A49" s="1964"/>
      <c r="B49" s="947" t="s">
        <v>192</v>
      </c>
      <c r="C49" s="949" t="s">
        <v>986</v>
      </c>
      <c r="D49" s="635">
        <v>33</v>
      </c>
    </row>
    <row r="50" spans="1:4" ht="15.75" customHeight="1" x14ac:dyDescent="0.15">
      <c r="A50" s="633"/>
      <c r="B50" s="633"/>
      <c r="C50" s="632"/>
      <c r="D50" s="631"/>
    </row>
    <row r="51" spans="1:4" ht="25.5" customHeight="1" x14ac:dyDescent="0.15">
      <c r="A51" s="637" t="s">
        <v>987</v>
      </c>
      <c r="B51" s="633"/>
      <c r="C51" s="642"/>
      <c r="D51" s="631"/>
    </row>
    <row r="52" spans="1:4" ht="17.25" customHeight="1" x14ac:dyDescent="0.15">
      <c r="A52" s="1962" t="s">
        <v>941</v>
      </c>
      <c r="B52" s="1951"/>
      <c r="C52" s="1960" t="s">
        <v>988</v>
      </c>
      <c r="D52" s="1952" t="s">
        <v>989</v>
      </c>
    </row>
    <row r="53" spans="1:4" ht="17.25" customHeight="1" x14ac:dyDescent="0.15">
      <c r="A53" s="641"/>
      <c r="B53" s="944" t="s">
        <v>990</v>
      </c>
      <c r="C53" s="1965"/>
      <c r="D53" s="1953"/>
    </row>
    <row r="54" spans="1:4" ht="17.25" customHeight="1" x14ac:dyDescent="0.15">
      <c r="A54" s="1964" t="s">
        <v>352</v>
      </c>
      <c r="B54" s="629" t="s">
        <v>991</v>
      </c>
      <c r="C54" s="638" t="s">
        <v>992</v>
      </c>
      <c r="D54" s="635">
        <v>34</v>
      </c>
    </row>
    <row r="55" spans="1:4" ht="17.25" customHeight="1" x14ac:dyDescent="0.15">
      <c r="A55" s="1964"/>
      <c r="B55" s="629" t="s">
        <v>993</v>
      </c>
      <c r="C55" s="638" t="s">
        <v>994</v>
      </c>
      <c r="D55" s="635">
        <v>35</v>
      </c>
    </row>
    <row r="56" spans="1:4" ht="34.5" customHeight="1" x14ac:dyDescent="0.15">
      <c r="A56" s="1964"/>
      <c r="B56" s="640" t="s">
        <v>995</v>
      </c>
      <c r="C56" s="638" t="s">
        <v>996</v>
      </c>
      <c r="D56" s="635">
        <v>36</v>
      </c>
    </row>
    <row r="57" spans="1:4" ht="32.25" customHeight="1" x14ac:dyDescent="0.15">
      <c r="A57" s="1964"/>
      <c r="B57" s="639" t="s">
        <v>997</v>
      </c>
      <c r="C57" s="638" t="s">
        <v>998</v>
      </c>
      <c r="D57" s="635">
        <v>37</v>
      </c>
    </row>
    <row r="58" spans="1:4" ht="17.25" customHeight="1" x14ac:dyDescent="0.15">
      <c r="A58" s="1964"/>
      <c r="B58" s="629" t="s">
        <v>999</v>
      </c>
      <c r="C58" s="638" t="s">
        <v>1000</v>
      </c>
      <c r="D58" s="635">
        <v>38</v>
      </c>
    </row>
    <row r="59" spans="1:4" ht="17.25" customHeight="1" x14ac:dyDescent="0.15">
      <c r="A59" s="1964" t="s">
        <v>358</v>
      </c>
      <c r="B59" s="1966" t="s">
        <v>991</v>
      </c>
      <c r="C59" s="638" t="s">
        <v>1001</v>
      </c>
      <c r="D59" s="635">
        <v>39</v>
      </c>
    </row>
    <row r="60" spans="1:4" ht="17.25" customHeight="1" x14ac:dyDescent="0.15">
      <c r="A60" s="1964"/>
      <c r="B60" s="1966"/>
      <c r="C60" s="638" t="s">
        <v>1002</v>
      </c>
      <c r="D60" s="635">
        <v>40</v>
      </c>
    </row>
    <row r="61" spans="1:4" ht="17.25" customHeight="1" x14ac:dyDescent="0.15">
      <c r="A61" s="1964"/>
      <c r="B61" s="1966"/>
      <c r="C61" s="638" t="s">
        <v>1003</v>
      </c>
      <c r="D61" s="635">
        <v>41</v>
      </c>
    </row>
    <row r="62" spans="1:4" ht="17.25" customHeight="1" x14ac:dyDescent="0.15">
      <c r="A62" s="1964"/>
      <c r="B62" s="1966" t="s">
        <v>1004</v>
      </c>
      <c r="C62" s="638" t="s">
        <v>1005</v>
      </c>
      <c r="D62" s="635">
        <v>42</v>
      </c>
    </row>
    <row r="63" spans="1:4" ht="17.25" customHeight="1" x14ac:dyDescent="0.15">
      <c r="A63" s="1964"/>
      <c r="B63" s="1966"/>
      <c r="C63" s="638" t="s">
        <v>1006</v>
      </c>
      <c r="D63" s="635">
        <v>43</v>
      </c>
    </row>
    <row r="64" spans="1:4" ht="17.25" customHeight="1" x14ac:dyDescent="0.15">
      <c r="A64" s="1964"/>
      <c r="B64" s="1966"/>
      <c r="C64" s="638" t="s">
        <v>1007</v>
      </c>
      <c r="D64" s="635">
        <v>44</v>
      </c>
    </row>
    <row r="65" spans="1:4" ht="17.25" customHeight="1" x14ac:dyDescent="0.15">
      <c r="A65" s="1964"/>
      <c r="B65" s="1964" t="s">
        <v>995</v>
      </c>
      <c r="C65" s="638" t="s">
        <v>1008</v>
      </c>
      <c r="D65" s="635">
        <v>45</v>
      </c>
    </row>
    <row r="66" spans="1:4" ht="17.25" customHeight="1" x14ac:dyDescent="0.15">
      <c r="A66" s="1964"/>
      <c r="B66" s="1964"/>
      <c r="C66" s="638" t="s">
        <v>1009</v>
      </c>
      <c r="D66" s="635">
        <v>46</v>
      </c>
    </row>
    <row r="67" spans="1:4" ht="17.25" customHeight="1" x14ac:dyDescent="0.15">
      <c r="A67" s="1964"/>
      <c r="B67" s="1964"/>
      <c r="C67" s="638" t="s">
        <v>1010</v>
      </c>
      <c r="D67" s="635">
        <v>47</v>
      </c>
    </row>
    <row r="68" spans="1:4" ht="17.25" customHeight="1" x14ac:dyDescent="0.15">
      <c r="A68" s="1964"/>
      <c r="B68" s="1967" t="s">
        <v>997</v>
      </c>
      <c r="C68" s="638" t="s">
        <v>1011</v>
      </c>
      <c r="D68" s="635">
        <v>48</v>
      </c>
    </row>
    <row r="69" spans="1:4" ht="17.25" customHeight="1" x14ac:dyDescent="0.15">
      <c r="A69" s="1964"/>
      <c r="B69" s="1967"/>
      <c r="C69" s="638" t="s">
        <v>1012</v>
      </c>
      <c r="D69" s="635">
        <v>49</v>
      </c>
    </row>
    <row r="70" spans="1:4" ht="17.25" customHeight="1" x14ac:dyDescent="0.15">
      <c r="A70" s="1964"/>
      <c r="B70" s="949" t="s">
        <v>999</v>
      </c>
      <c r="C70" s="638" t="s">
        <v>1013</v>
      </c>
      <c r="D70" s="635">
        <v>50</v>
      </c>
    </row>
    <row r="71" spans="1:4" ht="17.25" customHeight="1" x14ac:dyDescent="0.15">
      <c r="A71" s="1949" t="s">
        <v>365</v>
      </c>
      <c r="B71" s="1950"/>
      <c r="C71" s="629" t="s">
        <v>1014</v>
      </c>
      <c r="D71" s="635">
        <v>51</v>
      </c>
    </row>
    <row r="72" spans="1:4" ht="17.25" customHeight="1" x14ac:dyDescent="0.15">
      <c r="A72" s="633"/>
      <c r="B72" s="633"/>
      <c r="C72" s="632"/>
      <c r="D72" s="631"/>
    </row>
    <row r="73" spans="1:4" ht="17.25" customHeight="1" x14ac:dyDescent="0.15">
      <c r="A73" s="637" t="s">
        <v>1015</v>
      </c>
      <c r="B73" s="636"/>
      <c r="C73" s="632"/>
      <c r="D73" s="631"/>
    </row>
    <row r="74" spans="1:4" ht="17.25" customHeight="1" x14ac:dyDescent="0.15">
      <c r="A74" s="1951" t="s">
        <v>941</v>
      </c>
      <c r="B74" s="1951"/>
      <c r="C74" s="950" t="s">
        <v>988</v>
      </c>
      <c r="D74" s="635" t="s">
        <v>936</v>
      </c>
    </row>
    <row r="75" spans="1:4" ht="17.25" customHeight="1" x14ac:dyDescent="0.15">
      <c r="A75" s="1964" t="s">
        <v>1016</v>
      </c>
      <c r="B75" s="1964"/>
      <c r="C75" s="629" t="s">
        <v>1017</v>
      </c>
      <c r="D75" s="635">
        <v>52</v>
      </c>
    </row>
    <row r="76" spans="1:4" ht="17.25" customHeight="1" x14ac:dyDescent="0.15">
      <c r="A76" s="1964"/>
      <c r="B76" s="1964"/>
      <c r="C76" s="629" t="s">
        <v>1018</v>
      </c>
      <c r="D76" s="635">
        <v>53</v>
      </c>
    </row>
    <row r="77" spans="1:4" ht="17.25" customHeight="1" x14ac:dyDescent="0.15">
      <c r="A77" s="1964"/>
      <c r="B77" s="1964"/>
      <c r="C77" s="629" t="s">
        <v>1019</v>
      </c>
      <c r="D77" s="635">
        <v>54</v>
      </c>
    </row>
    <row r="78" spans="1:4" ht="17.25" customHeight="1" x14ac:dyDescent="0.15">
      <c r="A78" s="1964"/>
      <c r="B78" s="1964"/>
      <c r="C78" s="629" t="s">
        <v>1020</v>
      </c>
      <c r="D78" s="635">
        <v>55</v>
      </c>
    </row>
    <row r="79" spans="1:4" ht="17.25" customHeight="1" x14ac:dyDescent="0.15">
      <c r="A79" s="1964"/>
      <c r="B79" s="1964"/>
      <c r="C79" s="629" t="s">
        <v>1021</v>
      </c>
      <c r="D79" s="635">
        <v>56</v>
      </c>
    </row>
    <row r="80" spans="1:4" ht="17.25" customHeight="1" x14ac:dyDescent="0.15">
      <c r="A80" s="1964"/>
      <c r="B80" s="1964"/>
      <c r="C80" s="629" t="s">
        <v>1022</v>
      </c>
      <c r="D80" s="635">
        <v>57</v>
      </c>
    </row>
    <row r="81" spans="1:4" ht="17.25" customHeight="1" x14ac:dyDescent="0.15">
      <c r="A81" s="1964"/>
      <c r="B81" s="1964"/>
      <c r="C81" s="629" t="s">
        <v>1023</v>
      </c>
      <c r="D81" s="635">
        <v>58</v>
      </c>
    </row>
    <row r="82" spans="1:4" ht="17.25" customHeight="1" x14ac:dyDescent="0.15">
      <c r="A82" s="1964"/>
      <c r="B82" s="1964"/>
      <c r="C82" s="629" t="s">
        <v>437</v>
      </c>
      <c r="D82" s="635">
        <v>59</v>
      </c>
    </row>
    <row r="83" spans="1:4" ht="17.25" customHeight="1" x14ac:dyDescent="0.15">
      <c r="A83" s="1964"/>
      <c r="B83" s="1964"/>
      <c r="C83" s="629" t="s">
        <v>1024</v>
      </c>
      <c r="D83" s="635">
        <v>60</v>
      </c>
    </row>
    <row r="84" spans="1:4" ht="17.25" customHeight="1" x14ac:dyDescent="0.15">
      <c r="A84" s="633"/>
      <c r="B84" s="633"/>
      <c r="C84" s="632"/>
      <c r="D84" s="631"/>
    </row>
    <row r="85" spans="1:4" ht="30.75" customHeight="1" x14ac:dyDescent="0.15">
      <c r="A85" s="634" t="s">
        <v>1025</v>
      </c>
      <c r="B85" s="633"/>
      <c r="C85" s="632"/>
      <c r="D85" s="631"/>
    </row>
    <row r="86" spans="1:4" ht="7.5" customHeight="1" x14ac:dyDescent="0.15">
      <c r="A86" s="633"/>
      <c r="B86" s="633"/>
      <c r="C86" s="632"/>
      <c r="D86" s="631"/>
    </row>
    <row r="87" spans="1:4" ht="17.25" customHeight="1" x14ac:dyDescent="0.15">
      <c r="A87" s="1960" t="s">
        <v>265</v>
      </c>
      <c r="B87" s="1961"/>
      <c r="C87" s="1962" t="s">
        <v>942</v>
      </c>
      <c r="D87" s="1952" t="s">
        <v>936</v>
      </c>
    </row>
    <row r="88" spans="1:4" ht="17.25" customHeight="1" x14ac:dyDescent="0.15">
      <c r="A88" s="948"/>
      <c r="B88" s="944" t="s">
        <v>390</v>
      </c>
      <c r="C88" s="1963"/>
      <c r="D88" s="1953"/>
    </row>
    <row r="89" spans="1:4" ht="17.25" customHeight="1" x14ac:dyDescent="0.15">
      <c r="A89" s="1954" t="s">
        <v>358</v>
      </c>
      <c r="B89" s="1957" t="s">
        <v>190</v>
      </c>
      <c r="C89" s="949" t="s">
        <v>738</v>
      </c>
      <c r="D89" s="628">
        <v>61</v>
      </c>
    </row>
    <row r="90" spans="1:4" ht="17.25" customHeight="1" x14ac:dyDescent="0.15">
      <c r="A90" s="1955"/>
      <c r="B90" s="1958"/>
      <c r="C90" s="946" t="s">
        <v>1026</v>
      </c>
      <c r="D90" s="628">
        <v>62</v>
      </c>
    </row>
    <row r="91" spans="1:4" ht="17.25" customHeight="1" x14ac:dyDescent="0.15">
      <c r="A91" s="1955"/>
      <c r="B91" s="1957" t="s">
        <v>191</v>
      </c>
      <c r="C91" s="946" t="s">
        <v>735</v>
      </c>
      <c r="D91" s="628">
        <v>63</v>
      </c>
    </row>
    <row r="92" spans="1:4" ht="17.25" customHeight="1" x14ac:dyDescent="0.15">
      <c r="A92" s="1955"/>
      <c r="B92" s="1958"/>
      <c r="C92" s="629" t="s">
        <v>1027</v>
      </c>
      <c r="D92" s="628">
        <v>64</v>
      </c>
    </row>
    <row r="93" spans="1:4" ht="17.25" customHeight="1" x14ac:dyDescent="0.15">
      <c r="A93" s="1955"/>
      <c r="B93" s="1957" t="s">
        <v>192</v>
      </c>
      <c r="C93" s="630" t="s">
        <v>1028</v>
      </c>
      <c r="D93" s="628">
        <v>65</v>
      </c>
    </row>
    <row r="94" spans="1:4" ht="17.25" customHeight="1" x14ac:dyDescent="0.15">
      <c r="A94" s="1956"/>
      <c r="B94" s="1959"/>
      <c r="C94" s="629" t="s">
        <v>1029</v>
      </c>
      <c r="D94" s="628">
        <v>66</v>
      </c>
    </row>
  </sheetData>
  <mergeCells count="35">
    <mergeCell ref="A11:B11"/>
    <mergeCell ref="A1:D1"/>
    <mergeCell ref="A27:B27"/>
    <mergeCell ref="A28:B34"/>
    <mergeCell ref="A8:B8"/>
    <mergeCell ref="A12:A23"/>
    <mergeCell ref="B12:B14"/>
    <mergeCell ref="B15:B17"/>
    <mergeCell ref="B18:B20"/>
    <mergeCell ref="B21:B23"/>
    <mergeCell ref="A9:A10"/>
    <mergeCell ref="A39:B39"/>
    <mergeCell ref="B40:B43"/>
    <mergeCell ref="A46:A49"/>
    <mergeCell ref="D52:D53"/>
    <mergeCell ref="A40:A44"/>
    <mergeCell ref="A45:B45"/>
    <mergeCell ref="A54:A58"/>
    <mergeCell ref="A52:B52"/>
    <mergeCell ref="C52:C53"/>
    <mergeCell ref="A59:A70"/>
    <mergeCell ref="B59:B61"/>
    <mergeCell ref="B62:B64"/>
    <mergeCell ref="B68:B69"/>
    <mergeCell ref="B65:B67"/>
    <mergeCell ref="A71:B71"/>
    <mergeCell ref="A74:B74"/>
    <mergeCell ref="D87:D88"/>
    <mergeCell ref="A89:A94"/>
    <mergeCell ref="B89:B90"/>
    <mergeCell ref="B91:B92"/>
    <mergeCell ref="B93:B94"/>
    <mergeCell ref="A87:B87"/>
    <mergeCell ref="C87:C88"/>
    <mergeCell ref="A75:B83"/>
  </mergeCells>
  <phoneticPr fontId="4"/>
  <pageMargins left="0.7" right="0.7" top="0.75" bottom="0.75" header="0.3" footer="0.3"/>
  <pageSetup paperSize="9" orientation="portrait" r:id="rId1"/>
  <rowBreaks count="1" manualBreakCount="1">
    <brk id="5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187"/>
  <sheetViews>
    <sheetView view="pageBreakPreview" zoomScale="70" zoomScaleNormal="100" zoomScaleSheetLayoutView="70" workbookViewId="0">
      <selection activeCell="D152" sqref="D152"/>
    </sheetView>
  </sheetViews>
  <sheetFormatPr defaultColWidth="9" defaultRowHeight="13.5" x14ac:dyDescent="0.15"/>
  <cols>
    <col min="1" max="1" width="17.375" style="411" customWidth="1"/>
    <col min="2" max="2" width="20.875" style="411" customWidth="1"/>
    <col min="3" max="3" width="27.125" style="411" customWidth="1"/>
    <col min="4" max="4" width="51.75" style="412" customWidth="1"/>
    <col min="5" max="5" width="17.125" style="411" bestFit="1" customWidth="1"/>
    <col min="6" max="6" width="95.375" style="411" customWidth="1"/>
    <col min="7" max="16384" width="9" style="411"/>
  </cols>
  <sheetData>
    <row r="1" spans="1:6" ht="31.5" customHeight="1" x14ac:dyDescent="0.15">
      <c r="A1" s="2022" t="s">
        <v>1030</v>
      </c>
      <c r="B1" s="2022"/>
      <c r="C1" s="2022"/>
      <c r="D1" s="2022"/>
      <c r="E1" s="2022"/>
      <c r="F1" s="2022"/>
    </row>
    <row r="2" spans="1:6" ht="22.5" customHeight="1" x14ac:dyDescent="0.15"/>
    <row r="3" spans="1:6" ht="19.5" customHeight="1" x14ac:dyDescent="0.15">
      <c r="B3" s="423"/>
      <c r="D3" s="427"/>
      <c r="E3" s="457" t="s">
        <v>1031</v>
      </c>
    </row>
    <row r="4" spans="1:6" ht="19.5" customHeight="1" x14ac:dyDescent="0.15">
      <c r="B4" s="456"/>
      <c r="D4" s="427" t="s">
        <v>937</v>
      </c>
      <c r="E4" s="455">
        <v>200</v>
      </c>
    </row>
    <row r="5" spans="1:6" ht="19.5" customHeight="1" x14ac:dyDescent="0.15">
      <c r="B5" s="456"/>
      <c r="D5" s="427" t="s">
        <v>938</v>
      </c>
      <c r="E5" s="455">
        <v>300</v>
      </c>
    </row>
    <row r="6" spans="1:6" ht="19.5" customHeight="1" x14ac:dyDescent="0.15">
      <c r="A6" s="424" t="s">
        <v>939</v>
      </c>
      <c r="B6" s="413"/>
      <c r="C6" s="430"/>
      <c r="D6" s="445"/>
      <c r="E6" s="444"/>
      <c r="F6" s="413"/>
    </row>
    <row r="7" spans="1:6" ht="19.5" customHeight="1" x14ac:dyDescent="0.15">
      <c r="A7" s="430" t="s">
        <v>1032</v>
      </c>
      <c r="B7" s="413"/>
      <c r="C7" s="430"/>
      <c r="D7" s="445"/>
      <c r="E7" s="444"/>
      <c r="F7" s="413"/>
    </row>
    <row r="8" spans="1:6" ht="19.5" customHeight="1" x14ac:dyDescent="0.15">
      <c r="A8" s="441" t="s">
        <v>676</v>
      </c>
      <c r="B8" s="2011" t="s">
        <v>1033</v>
      </c>
      <c r="C8" s="2012"/>
      <c r="D8" s="953" t="s">
        <v>265</v>
      </c>
      <c r="E8" s="428" t="s">
        <v>1034</v>
      </c>
      <c r="F8" s="441" t="s">
        <v>1035</v>
      </c>
    </row>
    <row r="9" spans="1:6" ht="19.5" customHeight="1" x14ac:dyDescent="0.15">
      <c r="A9" s="2023" t="s">
        <v>1036</v>
      </c>
      <c r="B9" s="2024" t="s">
        <v>1037</v>
      </c>
      <c r="C9" s="1993" t="s">
        <v>944</v>
      </c>
      <c r="D9" s="2026" t="s">
        <v>945</v>
      </c>
      <c r="E9" s="2028">
        <v>1</v>
      </c>
      <c r="F9" s="436" t="s">
        <v>1038</v>
      </c>
    </row>
    <row r="10" spans="1:6" ht="19.5" customHeight="1" x14ac:dyDescent="0.15">
      <c r="A10" s="2023"/>
      <c r="B10" s="2025"/>
      <c r="C10" s="1995"/>
      <c r="D10" s="2027"/>
      <c r="E10" s="2029"/>
      <c r="F10" s="450" t="s">
        <v>1039</v>
      </c>
    </row>
    <row r="11" spans="1:6" ht="19.5" customHeight="1" x14ac:dyDescent="0.15">
      <c r="A11" s="2023"/>
      <c r="B11" s="2025"/>
      <c r="C11" s="432" t="s">
        <v>352</v>
      </c>
      <c r="D11" s="453" t="s">
        <v>946</v>
      </c>
      <c r="E11" s="451">
        <v>2</v>
      </c>
      <c r="F11" s="433" t="s">
        <v>946</v>
      </c>
    </row>
    <row r="12" spans="1:6" ht="40.5" customHeight="1" x14ac:dyDescent="0.15">
      <c r="A12" s="2023"/>
      <c r="B12" s="2030" t="s">
        <v>282</v>
      </c>
      <c r="C12" s="2031"/>
      <c r="D12" s="432" t="s">
        <v>1040</v>
      </c>
      <c r="E12" s="451">
        <v>3</v>
      </c>
      <c r="F12" s="454" t="s">
        <v>1041</v>
      </c>
    </row>
    <row r="13" spans="1:6" ht="19.5" customHeight="1" x14ac:dyDescent="0.15">
      <c r="A13" s="2023"/>
      <c r="B13" s="1981" t="s">
        <v>358</v>
      </c>
      <c r="C13" s="2008" t="s">
        <v>948</v>
      </c>
      <c r="D13" s="453" t="s">
        <v>1042</v>
      </c>
      <c r="E13" s="451">
        <v>4</v>
      </c>
      <c r="F13" s="433" t="s">
        <v>1043</v>
      </c>
    </row>
    <row r="14" spans="1:6" ht="19.5" customHeight="1" x14ac:dyDescent="0.15">
      <c r="A14" s="2023"/>
      <c r="B14" s="2025"/>
      <c r="C14" s="2009"/>
      <c r="D14" s="2034" t="s">
        <v>1044</v>
      </c>
      <c r="E14" s="2028">
        <v>5</v>
      </c>
      <c r="F14" s="436" t="s">
        <v>1045</v>
      </c>
    </row>
    <row r="15" spans="1:6" ht="19.5" customHeight="1" x14ac:dyDescent="0.15">
      <c r="A15" s="2023"/>
      <c r="B15" s="2025"/>
      <c r="C15" s="2009"/>
      <c r="D15" s="2035"/>
      <c r="E15" s="2029"/>
      <c r="F15" s="450" t="s">
        <v>1046</v>
      </c>
    </row>
    <row r="16" spans="1:6" ht="19.5" customHeight="1" x14ac:dyDescent="0.15">
      <c r="A16" s="2023"/>
      <c r="B16" s="2025"/>
      <c r="C16" s="2009"/>
      <c r="D16" s="2026" t="s">
        <v>1047</v>
      </c>
      <c r="E16" s="2028">
        <v>6</v>
      </c>
      <c r="F16" s="438" t="s">
        <v>1048</v>
      </c>
    </row>
    <row r="17" spans="1:6" ht="19.5" customHeight="1" x14ac:dyDescent="0.15">
      <c r="A17" s="2023"/>
      <c r="B17" s="2025"/>
      <c r="C17" s="2010"/>
      <c r="D17" s="2027"/>
      <c r="E17" s="2029"/>
      <c r="F17" s="435" t="s">
        <v>1049</v>
      </c>
    </row>
    <row r="18" spans="1:6" ht="19.5" customHeight="1" x14ac:dyDescent="0.15">
      <c r="A18" s="2023"/>
      <c r="B18" s="2025"/>
      <c r="C18" s="2008" t="s">
        <v>952</v>
      </c>
      <c r="D18" s="2034" t="s">
        <v>953</v>
      </c>
      <c r="E18" s="2028">
        <v>7</v>
      </c>
      <c r="F18" s="436" t="s">
        <v>1050</v>
      </c>
    </row>
    <row r="19" spans="1:6" ht="19.5" customHeight="1" x14ac:dyDescent="0.15">
      <c r="A19" s="2023"/>
      <c r="B19" s="2025"/>
      <c r="C19" s="2009"/>
      <c r="D19" s="2035"/>
      <c r="E19" s="2029"/>
      <c r="F19" s="450" t="s">
        <v>1051</v>
      </c>
    </row>
    <row r="20" spans="1:6" ht="19.5" customHeight="1" x14ac:dyDescent="0.15">
      <c r="A20" s="2023"/>
      <c r="B20" s="2025"/>
      <c r="C20" s="2009"/>
      <c r="D20" s="2026" t="s">
        <v>954</v>
      </c>
      <c r="E20" s="2028">
        <v>8</v>
      </c>
      <c r="F20" s="438" t="s">
        <v>1052</v>
      </c>
    </row>
    <row r="21" spans="1:6" ht="19.5" customHeight="1" x14ac:dyDescent="0.15">
      <c r="A21" s="2023"/>
      <c r="B21" s="2025"/>
      <c r="C21" s="2009"/>
      <c r="D21" s="2027"/>
      <c r="E21" s="2029"/>
      <c r="F21" s="435" t="s">
        <v>1053</v>
      </c>
    </row>
    <row r="22" spans="1:6" ht="19.5" customHeight="1" x14ac:dyDescent="0.15">
      <c r="A22" s="2023"/>
      <c r="B22" s="2025"/>
      <c r="C22" s="2009"/>
      <c r="D22" s="2026" t="s">
        <v>1054</v>
      </c>
      <c r="E22" s="2028">
        <v>9</v>
      </c>
      <c r="F22" s="436" t="s">
        <v>1055</v>
      </c>
    </row>
    <row r="23" spans="1:6" ht="19.5" customHeight="1" x14ac:dyDescent="0.15">
      <c r="A23" s="2023"/>
      <c r="B23" s="2025"/>
      <c r="C23" s="2009"/>
      <c r="D23" s="2033"/>
      <c r="E23" s="2036"/>
      <c r="F23" s="437" t="s">
        <v>1056</v>
      </c>
    </row>
    <row r="24" spans="1:6" ht="19.5" customHeight="1" x14ac:dyDescent="0.15">
      <c r="A24" s="2023"/>
      <c r="B24" s="2025"/>
      <c r="C24" s="2010"/>
      <c r="D24" s="2027"/>
      <c r="E24" s="2029"/>
      <c r="F24" s="450" t="s">
        <v>1057</v>
      </c>
    </row>
    <row r="25" spans="1:6" ht="19.5" customHeight="1" x14ac:dyDescent="0.15">
      <c r="A25" s="2023"/>
      <c r="B25" s="2025"/>
      <c r="C25" s="2031" t="s">
        <v>956</v>
      </c>
      <c r="D25" s="452" t="s">
        <v>957</v>
      </c>
      <c r="E25" s="451">
        <v>10</v>
      </c>
      <c r="F25" s="433" t="s">
        <v>1058</v>
      </c>
    </row>
    <row r="26" spans="1:6" ht="19.5" customHeight="1" x14ac:dyDescent="0.15">
      <c r="A26" s="2023"/>
      <c r="B26" s="2025"/>
      <c r="C26" s="2031"/>
      <c r="D26" s="452" t="s">
        <v>958</v>
      </c>
      <c r="E26" s="451">
        <v>11</v>
      </c>
      <c r="F26" s="440" t="s">
        <v>1059</v>
      </c>
    </row>
    <row r="27" spans="1:6" ht="19.5" customHeight="1" x14ac:dyDescent="0.15">
      <c r="A27" s="2023"/>
      <c r="B27" s="2025"/>
      <c r="C27" s="2031"/>
      <c r="D27" s="452" t="s">
        <v>959</v>
      </c>
      <c r="E27" s="451">
        <v>12</v>
      </c>
      <c r="F27" s="433" t="s">
        <v>959</v>
      </c>
    </row>
    <row r="28" spans="1:6" ht="19.5" customHeight="1" x14ac:dyDescent="0.15">
      <c r="A28" s="2023"/>
      <c r="B28" s="2025"/>
      <c r="C28" s="2008" t="s">
        <v>192</v>
      </c>
      <c r="D28" s="452" t="s">
        <v>960</v>
      </c>
      <c r="E28" s="451">
        <v>13</v>
      </c>
      <c r="F28" s="440" t="s">
        <v>1060</v>
      </c>
    </row>
    <row r="29" spans="1:6" ht="19.5" customHeight="1" x14ac:dyDescent="0.15">
      <c r="A29" s="2023"/>
      <c r="B29" s="2025"/>
      <c r="C29" s="2009"/>
      <c r="D29" s="452" t="s">
        <v>961</v>
      </c>
      <c r="E29" s="451">
        <v>14</v>
      </c>
      <c r="F29" s="433" t="s">
        <v>1061</v>
      </c>
    </row>
    <row r="30" spans="1:6" ht="19.5" customHeight="1" x14ac:dyDescent="0.15">
      <c r="A30" s="2023"/>
      <c r="B30" s="2025"/>
      <c r="C30" s="2009"/>
      <c r="D30" s="2026" t="s">
        <v>1062</v>
      </c>
      <c r="E30" s="2028">
        <v>15</v>
      </c>
      <c r="F30" s="436" t="s">
        <v>1063</v>
      </c>
    </row>
    <row r="31" spans="1:6" ht="19.5" customHeight="1" x14ac:dyDescent="0.15">
      <c r="A31" s="2023"/>
      <c r="B31" s="2025"/>
      <c r="C31" s="2009"/>
      <c r="D31" s="2033"/>
      <c r="E31" s="2036"/>
      <c r="F31" s="437" t="s">
        <v>1064</v>
      </c>
    </row>
    <row r="32" spans="1:6" ht="19.5" customHeight="1" x14ac:dyDescent="0.15">
      <c r="A32" s="2023"/>
      <c r="B32" s="2025"/>
      <c r="C32" s="2009"/>
      <c r="D32" s="2033"/>
      <c r="E32" s="2036"/>
      <c r="F32" s="437" t="s">
        <v>1057</v>
      </c>
    </row>
    <row r="33" spans="1:6" ht="19.5" customHeight="1" x14ac:dyDescent="0.15">
      <c r="A33" s="2023"/>
      <c r="B33" s="2025"/>
      <c r="C33" s="2010"/>
      <c r="D33" s="2027"/>
      <c r="E33" s="2029"/>
      <c r="F33" s="450" t="s">
        <v>1065</v>
      </c>
    </row>
    <row r="34" spans="1:6" ht="19.5" customHeight="1" x14ac:dyDescent="0.15">
      <c r="A34" s="2023"/>
      <c r="B34" s="2025"/>
      <c r="C34" s="1984" t="s">
        <v>300</v>
      </c>
      <c r="D34" s="2034" t="s">
        <v>963</v>
      </c>
      <c r="E34" s="1990">
        <v>16</v>
      </c>
      <c r="F34" s="438" t="s">
        <v>1066</v>
      </c>
    </row>
    <row r="35" spans="1:6" ht="19.5" customHeight="1" x14ac:dyDescent="0.15">
      <c r="A35" s="2023"/>
      <c r="B35" s="2032"/>
      <c r="C35" s="1986"/>
      <c r="D35" s="2035"/>
      <c r="E35" s="1992"/>
      <c r="F35" s="435" t="s">
        <v>1067</v>
      </c>
    </row>
    <row r="36" spans="1:6" ht="15" customHeight="1" x14ac:dyDescent="0.15">
      <c r="B36" s="449"/>
      <c r="C36" s="449"/>
      <c r="D36" s="448"/>
      <c r="E36" s="447"/>
    </row>
    <row r="37" spans="1:6" ht="15" customHeight="1" x14ac:dyDescent="0.15">
      <c r="A37" s="430" t="s">
        <v>1068</v>
      </c>
      <c r="B37" s="413"/>
      <c r="C37" s="446"/>
      <c r="D37" s="445"/>
      <c r="E37" s="444"/>
      <c r="F37" s="413"/>
    </row>
    <row r="38" spans="1:6" ht="19.5" customHeight="1" x14ac:dyDescent="0.15">
      <c r="A38" s="441" t="s">
        <v>676</v>
      </c>
      <c r="B38" s="2011" t="s">
        <v>1033</v>
      </c>
      <c r="C38" s="2012"/>
      <c r="D38" s="953" t="s">
        <v>265</v>
      </c>
      <c r="E38" s="428" t="s">
        <v>1034</v>
      </c>
      <c r="F38" s="441" t="s">
        <v>1035</v>
      </c>
    </row>
    <row r="39" spans="1:6" ht="19.5" customHeight="1" x14ac:dyDescent="0.15">
      <c r="A39" s="1996" t="s">
        <v>1069</v>
      </c>
      <c r="B39" s="2030" t="s">
        <v>1070</v>
      </c>
      <c r="C39" s="2031"/>
      <c r="D39" s="442" t="s">
        <v>966</v>
      </c>
      <c r="E39" s="426">
        <v>17</v>
      </c>
      <c r="F39" s="433" t="s">
        <v>1071</v>
      </c>
    </row>
    <row r="40" spans="1:6" ht="19.5" customHeight="1" x14ac:dyDescent="0.15">
      <c r="A40" s="1996"/>
      <c r="B40" s="2030"/>
      <c r="C40" s="2031"/>
      <c r="D40" s="442" t="s">
        <v>967</v>
      </c>
      <c r="E40" s="426">
        <v>18</v>
      </c>
      <c r="F40" s="433" t="s">
        <v>1072</v>
      </c>
    </row>
    <row r="41" spans="1:6" ht="19.5" customHeight="1" x14ac:dyDescent="0.15">
      <c r="A41" s="1996"/>
      <c r="B41" s="2030"/>
      <c r="C41" s="2031"/>
      <c r="D41" s="442" t="s">
        <v>968</v>
      </c>
      <c r="E41" s="426">
        <v>19</v>
      </c>
      <c r="F41" s="433" t="s">
        <v>1073</v>
      </c>
    </row>
    <row r="42" spans="1:6" ht="19.5" customHeight="1" x14ac:dyDescent="0.15">
      <c r="A42" s="1996"/>
      <c r="B42" s="2030"/>
      <c r="C42" s="2031"/>
      <c r="D42" s="442" t="s">
        <v>969</v>
      </c>
      <c r="E42" s="426">
        <v>20</v>
      </c>
      <c r="F42" s="443" t="s">
        <v>1074</v>
      </c>
    </row>
    <row r="43" spans="1:6" ht="19.5" customHeight="1" x14ac:dyDescent="0.15">
      <c r="A43" s="1996"/>
      <c r="B43" s="2030"/>
      <c r="C43" s="2031"/>
      <c r="D43" s="442" t="s">
        <v>970</v>
      </c>
      <c r="E43" s="426">
        <v>21</v>
      </c>
      <c r="F43" s="433" t="s">
        <v>1075</v>
      </c>
    </row>
    <row r="44" spans="1:6" ht="19.5" customHeight="1" x14ac:dyDescent="0.15">
      <c r="A44" s="1996"/>
      <c r="B44" s="2030"/>
      <c r="C44" s="2031"/>
      <c r="D44" s="442" t="s">
        <v>971</v>
      </c>
      <c r="E44" s="426">
        <v>22</v>
      </c>
      <c r="F44" s="433" t="s">
        <v>1076</v>
      </c>
    </row>
    <row r="45" spans="1:6" ht="19.5" customHeight="1" x14ac:dyDescent="0.15">
      <c r="A45" s="1996"/>
      <c r="B45" s="2030"/>
      <c r="C45" s="2031"/>
      <c r="D45" s="442" t="s">
        <v>972</v>
      </c>
      <c r="E45" s="426">
        <v>23</v>
      </c>
      <c r="F45" s="425" t="s">
        <v>1077</v>
      </c>
    </row>
    <row r="46" spans="1:6" ht="15" customHeight="1" x14ac:dyDescent="0.15">
      <c r="B46" s="423"/>
      <c r="C46" s="423"/>
      <c r="D46" s="422"/>
      <c r="E46" s="421"/>
    </row>
    <row r="47" spans="1:6" ht="19.5" customHeight="1" x14ac:dyDescent="0.15">
      <c r="A47" s="424" t="s">
        <v>973</v>
      </c>
      <c r="C47" s="423"/>
      <c r="D47" s="422"/>
      <c r="E47" s="421"/>
    </row>
    <row r="48" spans="1:6" ht="19.5" customHeight="1" x14ac:dyDescent="0.15">
      <c r="A48" s="430" t="s">
        <v>1078</v>
      </c>
      <c r="C48" s="423"/>
      <c r="D48" s="422"/>
      <c r="E48" s="421"/>
    </row>
    <row r="49" spans="1:6" ht="18.75" x14ac:dyDescent="0.15">
      <c r="A49" s="441" t="s">
        <v>676</v>
      </c>
      <c r="B49" s="2011" t="s">
        <v>1033</v>
      </c>
      <c r="C49" s="2012"/>
      <c r="D49" s="953" t="s">
        <v>265</v>
      </c>
      <c r="E49" s="428" t="s">
        <v>1034</v>
      </c>
      <c r="F49" s="441" t="s">
        <v>1035</v>
      </c>
    </row>
    <row r="50" spans="1:6" ht="18.75" customHeight="1" x14ac:dyDescent="0.15">
      <c r="A50" s="1996" t="s">
        <v>1079</v>
      </c>
      <c r="B50" s="1981" t="s">
        <v>338</v>
      </c>
      <c r="C50" s="1981" t="s">
        <v>976</v>
      </c>
      <c r="D50" s="1993" t="s">
        <v>977</v>
      </c>
      <c r="E50" s="2005">
        <v>24</v>
      </c>
      <c r="F50" s="440" t="s">
        <v>1080</v>
      </c>
    </row>
    <row r="51" spans="1:6" ht="18.75" customHeight="1" x14ac:dyDescent="0.15">
      <c r="A51" s="1996"/>
      <c r="B51" s="1982"/>
      <c r="C51" s="1982"/>
      <c r="D51" s="1995"/>
      <c r="E51" s="2007"/>
      <c r="F51" s="435" t="s">
        <v>1081</v>
      </c>
    </row>
    <row r="52" spans="1:6" ht="18.75" customHeight="1" x14ac:dyDescent="0.15">
      <c r="A52" s="1996"/>
      <c r="B52" s="1982"/>
      <c r="C52" s="1982"/>
      <c r="D52" s="2037" t="s">
        <v>978</v>
      </c>
      <c r="E52" s="2005">
        <v>25</v>
      </c>
      <c r="F52" s="440" t="s">
        <v>1082</v>
      </c>
    </row>
    <row r="53" spans="1:6" ht="18.75" customHeight="1" x14ac:dyDescent="0.15">
      <c r="A53" s="1996"/>
      <c r="B53" s="1982"/>
      <c r="C53" s="1982"/>
      <c r="D53" s="2038"/>
      <c r="E53" s="2007"/>
      <c r="F53" s="435" t="s">
        <v>1083</v>
      </c>
    </row>
    <row r="54" spans="1:6" ht="18.75" customHeight="1" x14ac:dyDescent="0.15">
      <c r="A54" s="1996"/>
      <c r="B54" s="1982"/>
      <c r="C54" s="1982"/>
      <c r="D54" s="1993" t="s">
        <v>979</v>
      </c>
      <c r="E54" s="2005">
        <v>26</v>
      </c>
      <c r="F54" s="440" t="s">
        <v>1084</v>
      </c>
    </row>
    <row r="55" spans="1:6" ht="18.75" customHeight="1" x14ac:dyDescent="0.15">
      <c r="A55" s="1996"/>
      <c r="B55" s="1982"/>
      <c r="C55" s="1982"/>
      <c r="D55" s="1995"/>
      <c r="E55" s="2007"/>
      <c r="F55" s="435" t="s">
        <v>1085</v>
      </c>
    </row>
    <row r="56" spans="1:6" ht="18.75" customHeight="1" x14ac:dyDescent="0.15">
      <c r="A56" s="1996"/>
      <c r="B56" s="1982"/>
      <c r="C56" s="1982"/>
      <c r="D56" s="1993" t="s">
        <v>980</v>
      </c>
      <c r="E56" s="2005">
        <v>27</v>
      </c>
      <c r="F56" s="440" t="s">
        <v>1086</v>
      </c>
    </row>
    <row r="57" spans="1:6" ht="18.75" customHeight="1" x14ac:dyDescent="0.15">
      <c r="A57" s="1996"/>
      <c r="B57" s="1982"/>
      <c r="C57" s="1983"/>
      <c r="D57" s="1995"/>
      <c r="E57" s="2007"/>
      <c r="F57" s="435" t="s">
        <v>1087</v>
      </c>
    </row>
    <row r="58" spans="1:6" ht="18.75" customHeight="1" x14ac:dyDescent="0.15">
      <c r="A58" s="1996"/>
      <c r="B58" s="1982"/>
      <c r="C58" s="431" t="s">
        <v>352</v>
      </c>
      <c r="D58" s="439" t="s">
        <v>946</v>
      </c>
      <c r="E58" s="426">
        <v>28</v>
      </c>
      <c r="F58" s="433" t="s">
        <v>946</v>
      </c>
    </row>
    <row r="59" spans="1:6" ht="18.75" customHeight="1" x14ac:dyDescent="0.15">
      <c r="A59" s="1996"/>
      <c r="B59" s="2019" t="s">
        <v>282</v>
      </c>
      <c r="C59" s="2008"/>
      <c r="D59" s="1993" t="s">
        <v>981</v>
      </c>
      <c r="E59" s="2005">
        <v>29</v>
      </c>
      <c r="F59" s="438" t="s">
        <v>1088</v>
      </c>
    </row>
    <row r="60" spans="1:6" ht="18.75" customHeight="1" x14ac:dyDescent="0.15">
      <c r="A60" s="1996"/>
      <c r="B60" s="2020"/>
      <c r="C60" s="2009"/>
      <c r="D60" s="1994"/>
      <c r="E60" s="2006"/>
      <c r="F60" s="437" t="s">
        <v>1089</v>
      </c>
    </row>
    <row r="61" spans="1:6" ht="37.5" x14ac:dyDescent="0.15">
      <c r="A61" s="1996"/>
      <c r="B61" s="2021"/>
      <c r="C61" s="2010"/>
      <c r="D61" s="1995"/>
      <c r="E61" s="2007"/>
      <c r="F61" s="435" t="s">
        <v>1090</v>
      </c>
    </row>
    <row r="62" spans="1:6" ht="18.75" customHeight="1" x14ac:dyDescent="0.15">
      <c r="A62" s="1996"/>
      <c r="B62" s="1981" t="s">
        <v>358</v>
      </c>
      <c r="C62" s="2008" t="s">
        <v>982</v>
      </c>
      <c r="D62" s="1993" t="s">
        <v>983</v>
      </c>
      <c r="E62" s="2005">
        <v>30</v>
      </c>
      <c r="F62" s="438" t="s">
        <v>1091</v>
      </c>
    </row>
    <row r="63" spans="1:6" ht="18.75" customHeight="1" x14ac:dyDescent="0.15">
      <c r="A63" s="1996"/>
      <c r="B63" s="1982"/>
      <c r="C63" s="2009"/>
      <c r="D63" s="1994"/>
      <c r="E63" s="2006"/>
      <c r="F63" s="437" t="s">
        <v>1092</v>
      </c>
    </row>
    <row r="64" spans="1:6" ht="18.75" customHeight="1" x14ac:dyDescent="0.15">
      <c r="A64" s="1996"/>
      <c r="B64" s="1982"/>
      <c r="C64" s="2009"/>
      <c r="D64" s="1994"/>
      <c r="E64" s="2006"/>
      <c r="F64" s="436" t="s">
        <v>1093</v>
      </c>
    </row>
    <row r="65" spans="1:6" ht="18.75" customHeight="1" x14ac:dyDescent="0.15">
      <c r="A65" s="1996"/>
      <c r="B65" s="1982"/>
      <c r="C65" s="2009"/>
      <c r="D65" s="1994"/>
      <c r="E65" s="2006"/>
      <c r="F65" s="437" t="s">
        <v>1094</v>
      </c>
    </row>
    <row r="66" spans="1:6" ht="18.75" customHeight="1" x14ac:dyDescent="0.15">
      <c r="A66" s="1996"/>
      <c r="B66" s="1982"/>
      <c r="C66" s="2009"/>
      <c r="D66" s="1994"/>
      <c r="E66" s="2006"/>
      <c r="F66" s="437" t="s">
        <v>1095</v>
      </c>
    </row>
    <row r="67" spans="1:6" ht="18.75" customHeight="1" x14ac:dyDescent="0.15">
      <c r="A67" s="1996"/>
      <c r="B67" s="1982"/>
      <c r="C67" s="2009"/>
      <c r="D67" s="1994"/>
      <c r="E67" s="2006"/>
      <c r="F67" s="437" t="s">
        <v>1096</v>
      </c>
    </row>
    <row r="68" spans="1:6" ht="18.75" customHeight="1" x14ac:dyDescent="0.15">
      <c r="A68" s="1996"/>
      <c r="B68" s="1982"/>
      <c r="C68" s="2010"/>
      <c r="D68" s="1995"/>
      <c r="E68" s="2007"/>
      <c r="F68" s="435" t="s">
        <v>1097</v>
      </c>
    </row>
    <row r="69" spans="1:6" ht="18.75" customHeight="1" x14ac:dyDescent="0.15">
      <c r="A69" s="1996"/>
      <c r="B69" s="1982"/>
      <c r="C69" s="2008" t="s">
        <v>190</v>
      </c>
      <c r="D69" s="1993" t="s">
        <v>984</v>
      </c>
      <c r="E69" s="2005">
        <v>31</v>
      </c>
      <c r="F69" s="438" t="s">
        <v>1098</v>
      </c>
    </row>
    <row r="70" spans="1:6" ht="18.75" customHeight="1" x14ac:dyDescent="0.15">
      <c r="A70" s="1996"/>
      <c r="B70" s="1982"/>
      <c r="C70" s="2009"/>
      <c r="D70" s="1994"/>
      <c r="E70" s="2006"/>
      <c r="F70" s="437" t="s">
        <v>1099</v>
      </c>
    </row>
    <row r="71" spans="1:6" ht="18.75" customHeight="1" x14ac:dyDescent="0.15">
      <c r="A71" s="1996"/>
      <c r="B71" s="1982"/>
      <c r="C71" s="2009"/>
      <c r="D71" s="1994"/>
      <c r="E71" s="2006"/>
      <c r="F71" s="437" t="s">
        <v>1100</v>
      </c>
    </row>
    <row r="72" spans="1:6" ht="18.75" customHeight="1" x14ac:dyDescent="0.15">
      <c r="A72" s="1996"/>
      <c r="B72" s="1982"/>
      <c r="C72" s="2009"/>
      <c r="D72" s="1994"/>
      <c r="E72" s="2006"/>
      <c r="F72" s="437" t="s">
        <v>1101</v>
      </c>
    </row>
    <row r="73" spans="1:6" ht="18.75" customHeight="1" x14ac:dyDescent="0.15">
      <c r="A73" s="1996"/>
      <c r="B73" s="1982"/>
      <c r="C73" s="2009"/>
      <c r="D73" s="1994"/>
      <c r="E73" s="2006"/>
      <c r="F73" s="437" t="s">
        <v>1102</v>
      </c>
    </row>
    <row r="74" spans="1:6" ht="18.75" customHeight="1" x14ac:dyDescent="0.15">
      <c r="A74" s="1996"/>
      <c r="B74" s="1982"/>
      <c r="C74" s="2009"/>
      <c r="D74" s="1994"/>
      <c r="E74" s="2006"/>
      <c r="F74" s="437" t="s">
        <v>1103</v>
      </c>
    </row>
    <row r="75" spans="1:6" ht="18.75" customHeight="1" x14ac:dyDescent="0.15">
      <c r="A75" s="1996"/>
      <c r="B75" s="1982"/>
      <c r="C75" s="2009"/>
      <c r="D75" s="1994"/>
      <c r="E75" s="2006"/>
      <c r="F75" s="437" t="s">
        <v>1104</v>
      </c>
    </row>
    <row r="76" spans="1:6" ht="18.75" customHeight="1" x14ac:dyDescent="0.15">
      <c r="A76" s="1996"/>
      <c r="B76" s="1982"/>
      <c r="C76" s="2009"/>
      <c r="D76" s="1994"/>
      <c r="E76" s="2006"/>
      <c r="F76" s="437" t="s">
        <v>1105</v>
      </c>
    </row>
    <row r="77" spans="1:6" ht="18.75" customHeight="1" x14ac:dyDescent="0.15">
      <c r="A77" s="1996"/>
      <c r="B77" s="1982"/>
      <c r="C77" s="2009"/>
      <c r="D77" s="1994"/>
      <c r="E77" s="2006"/>
      <c r="F77" s="437" t="s">
        <v>1106</v>
      </c>
    </row>
    <row r="78" spans="1:6" ht="18.75" customHeight="1" x14ac:dyDescent="0.15">
      <c r="A78" s="1996"/>
      <c r="B78" s="1982"/>
      <c r="C78" s="2009"/>
      <c r="D78" s="1994"/>
      <c r="E78" s="2006"/>
      <c r="F78" s="437" t="s">
        <v>1107</v>
      </c>
    </row>
    <row r="79" spans="1:6" ht="18.75" customHeight="1" x14ac:dyDescent="0.15">
      <c r="A79" s="1996"/>
      <c r="B79" s="1982"/>
      <c r="C79" s="2009"/>
      <c r="D79" s="1994"/>
      <c r="E79" s="2006"/>
      <c r="F79" s="437" t="s">
        <v>1108</v>
      </c>
    </row>
    <row r="80" spans="1:6" ht="18.75" customHeight="1" x14ac:dyDescent="0.15">
      <c r="A80" s="1996"/>
      <c r="B80" s="1982"/>
      <c r="C80" s="2009"/>
      <c r="D80" s="1994"/>
      <c r="E80" s="2006"/>
      <c r="F80" s="436" t="s">
        <v>1109</v>
      </c>
    </row>
    <row r="81" spans="1:6" ht="18.75" customHeight="1" x14ac:dyDescent="0.15">
      <c r="A81" s="1996"/>
      <c r="B81" s="1982"/>
      <c r="C81" s="2009"/>
      <c r="D81" s="1994"/>
      <c r="E81" s="2006"/>
      <c r="F81" s="437" t="s">
        <v>1110</v>
      </c>
    </row>
    <row r="82" spans="1:6" ht="18.75" customHeight="1" x14ac:dyDescent="0.15">
      <c r="A82" s="1996"/>
      <c r="B82" s="1982"/>
      <c r="C82" s="2009"/>
      <c r="D82" s="1994"/>
      <c r="E82" s="2006"/>
      <c r="F82" s="437" t="s">
        <v>1111</v>
      </c>
    </row>
    <row r="83" spans="1:6" ht="18.75" customHeight="1" x14ac:dyDescent="0.15">
      <c r="A83" s="1996"/>
      <c r="B83" s="1982"/>
      <c r="C83" s="2009"/>
      <c r="D83" s="1994"/>
      <c r="E83" s="2006"/>
      <c r="F83" s="437" t="s">
        <v>1112</v>
      </c>
    </row>
    <row r="84" spans="1:6" ht="18.75" customHeight="1" x14ac:dyDescent="0.15">
      <c r="A84" s="1996"/>
      <c r="B84" s="1982"/>
      <c r="C84" s="2010"/>
      <c r="D84" s="1995"/>
      <c r="E84" s="2007"/>
      <c r="F84" s="435" t="s">
        <v>1113</v>
      </c>
    </row>
    <row r="85" spans="1:6" ht="18.75" customHeight="1" x14ac:dyDescent="0.15">
      <c r="A85" s="1996"/>
      <c r="B85" s="1982"/>
      <c r="C85" s="2008" t="s">
        <v>191</v>
      </c>
      <c r="D85" s="1987" t="s">
        <v>985</v>
      </c>
      <c r="E85" s="2005">
        <v>32</v>
      </c>
      <c r="F85" s="438" t="s">
        <v>1114</v>
      </c>
    </row>
    <row r="86" spans="1:6" ht="18.75" customHeight="1" x14ac:dyDescent="0.15">
      <c r="A86" s="1996"/>
      <c r="B86" s="1982"/>
      <c r="C86" s="2009"/>
      <c r="D86" s="1988"/>
      <c r="E86" s="2006"/>
      <c r="F86" s="437" t="s">
        <v>1115</v>
      </c>
    </row>
    <row r="87" spans="1:6" ht="18.75" customHeight="1" x14ac:dyDescent="0.15">
      <c r="A87" s="1996"/>
      <c r="B87" s="1982"/>
      <c r="C87" s="2009"/>
      <c r="D87" s="1988"/>
      <c r="E87" s="2006"/>
      <c r="F87" s="437" t="s">
        <v>1116</v>
      </c>
    </row>
    <row r="88" spans="1:6" ht="18.75" customHeight="1" x14ac:dyDescent="0.15">
      <c r="A88" s="1996"/>
      <c r="B88" s="1982"/>
      <c r="C88" s="2009"/>
      <c r="D88" s="1988"/>
      <c r="E88" s="2006"/>
      <c r="F88" s="437" t="s">
        <v>1117</v>
      </c>
    </row>
    <row r="89" spans="1:6" ht="18.75" customHeight="1" x14ac:dyDescent="0.15">
      <c r="A89" s="1996"/>
      <c r="B89" s="1982"/>
      <c r="C89" s="2009"/>
      <c r="D89" s="1988"/>
      <c r="E89" s="2006"/>
      <c r="F89" s="436" t="s">
        <v>1118</v>
      </c>
    </row>
    <row r="90" spans="1:6" ht="18.75" customHeight="1" x14ac:dyDescent="0.15">
      <c r="A90" s="1996"/>
      <c r="B90" s="1982"/>
      <c r="C90" s="2009"/>
      <c r="D90" s="1988"/>
      <c r="E90" s="2006"/>
      <c r="F90" s="437" t="s">
        <v>1119</v>
      </c>
    </row>
    <row r="91" spans="1:6" ht="18.75" customHeight="1" x14ac:dyDescent="0.15">
      <c r="A91" s="1996"/>
      <c r="B91" s="1982"/>
      <c r="C91" s="2009"/>
      <c r="D91" s="1988"/>
      <c r="E91" s="2006"/>
      <c r="F91" s="437" t="s">
        <v>1120</v>
      </c>
    </row>
    <row r="92" spans="1:6" ht="18.75" customHeight="1" x14ac:dyDescent="0.15">
      <c r="A92" s="1996"/>
      <c r="B92" s="1982"/>
      <c r="C92" s="2010"/>
      <c r="D92" s="1989"/>
      <c r="E92" s="2007"/>
      <c r="F92" s="435" t="s">
        <v>1121</v>
      </c>
    </row>
    <row r="93" spans="1:6" ht="18.75" customHeight="1" x14ac:dyDescent="0.15">
      <c r="A93" s="1996"/>
      <c r="B93" s="1982"/>
      <c r="C93" s="1981" t="s">
        <v>192</v>
      </c>
      <c r="D93" s="1987" t="s">
        <v>986</v>
      </c>
      <c r="E93" s="2005">
        <v>33</v>
      </c>
      <c r="F93" s="438" t="s">
        <v>1122</v>
      </c>
    </row>
    <row r="94" spans="1:6" ht="18.75" customHeight="1" x14ac:dyDescent="0.15">
      <c r="A94" s="1996"/>
      <c r="B94" s="1982"/>
      <c r="C94" s="1982"/>
      <c r="D94" s="1988"/>
      <c r="E94" s="2006"/>
      <c r="F94" s="437" t="s">
        <v>1123</v>
      </c>
    </row>
    <row r="95" spans="1:6" ht="18.75" customHeight="1" x14ac:dyDescent="0.15">
      <c r="A95" s="1996"/>
      <c r="B95" s="1982"/>
      <c r="C95" s="1982"/>
      <c r="D95" s="1988"/>
      <c r="E95" s="2006"/>
      <c r="F95" s="437" t="s">
        <v>1124</v>
      </c>
    </row>
    <row r="96" spans="1:6" ht="18.75" customHeight="1" x14ac:dyDescent="0.15">
      <c r="A96" s="1996"/>
      <c r="B96" s="1982"/>
      <c r="C96" s="1982"/>
      <c r="D96" s="1988"/>
      <c r="E96" s="2006"/>
      <c r="F96" s="437" t="s">
        <v>1125</v>
      </c>
    </row>
    <row r="97" spans="1:6" ht="18.75" customHeight="1" x14ac:dyDescent="0.15">
      <c r="A97" s="1996"/>
      <c r="B97" s="1982"/>
      <c r="C97" s="1982"/>
      <c r="D97" s="1988"/>
      <c r="E97" s="2006"/>
      <c r="F97" s="437" t="s">
        <v>1126</v>
      </c>
    </row>
    <row r="98" spans="1:6" ht="18.75" customHeight="1" x14ac:dyDescent="0.15">
      <c r="A98" s="1996"/>
      <c r="B98" s="1982"/>
      <c r="C98" s="1982"/>
      <c r="D98" s="1988"/>
      <c r="E98" s="2006"/>
      <c r="F98" s="437" t="s">
        <v>1127</v>
      </c>
    </row>
    <row r="99" spans="1:6" ht="18.75" customHeight="1" x14ac:dyDescent="0.15">
      <c r="A99" s="1996"/>
      <c r="B99" s="1982"/>
      <c r="C99" s="1982"/>
      <c r="D99" s="1988"/>
      <c r="E99" s="2006"/>
      <c r="F99" s="436" t="s">
        <v>1128</v>
      </c>
    </row>
    <row r="100" spans="1:6" ht="18.75" customHeight="1" x14ac:dyDescent="0.15">
      <c r="A100" s="1996"/>
      <c r="B100" s="1983"/>
      <c r="C100" s="1983"/>
      <c r="D100" s="1989"/>
      <c r="E100" s="2007"/>
      <c r="F100" s="435" t="s">
        <v>1113</v>
      </c>
    </row>
    <row r="101" spans="1:6" ht="15" customHeight="1" x14ac:dyDescent="0.15">
      <c r="B101" s="423"/>
      <c r="C101" s="423"/>
      <c r="D101" s="422"/>
      <c r="E101" s="421"/>
    </row>
    <row r="102" spans="1:6" ht="19.5" customHeight="1" x14ac:dyDescent="0.15">
      <c r="A102" s="430" t="s">
        <v>1129</v>
      </c>
      <c r="C102" s="423"/>
      <c r="D102" s="434"/>
      <c r="E102" s="421"/>
    </row>
    <row r="103" spans="1:6" ht="19.5" customHeight="1" x14ac:dyDescent="0.15">
      <c r="A103" s="2000" t="s">
        <v>676</v>
      </c>
      <c r="B103" s="2001" t="s">
        <v>1033</v>
      </c>
      <c r="C103" s="2002"/>
      <c r="D103" s="2003" t="s">
        <v>1130</v>
      </c>
      <c r="E103" s="1998" t="s">
        <v>1034</v>
      </c>
      <c r="F103" s="2000" t="s">
        <v>1035</v>
      </c>
    </row>
    <row r="104" spans="1:6" ht="19.5" customHeight="1" x14ac:dyDescent="0.15">
      <c r="A104" s="2000"/>
      <c r="B104" s="951"/>
      <c r="C104" s="953" t="s">
        <v>990</v>
      </c>
      <c r="D104" s="2004"/>
      <c r="E104" s="1999"/>
      <c r="F104" s="2000"/>
    </row>
    <row r="105" spans="1:6" ht="18.75" customHeight="1" x14ac:dyDescent="0.15">
      <c r="A105" s="1996" t="s">
        <v>1079</v>
      </c>
      <c r="B105" s="1997" t="s">
        <v>352</v>
      </c>
      <c r="C105" s="427" t="s">
        <v>991</v>
      </c>
      <c r="D105" s="431" t="s">
        <v>992</v>
      </c>
      <c r="E105" s="426">
        <v>34</v>
      </c>
      <c r="F105" s="425" t="s">
        <v>1131</v>
      </c>
    </row>
    <row r="106" spans="1:6" ht="18.75" customHeight="1" x14ac:dyDescent="0.15">
      <c r="A106" s="1996"/>
      <c r="B106" s="1997"/>
      <c r="C106" s="1981" t="s">
        <v>993</v>
      </c>
      <c r="D106" s="1993" t="s">
        <v>994</v>
      </c>
      <c r="E106" s="2005">
        <v>35</v>
      </c>
      <c r="F106" s="415" t="s">
        <v>1132</v>
      </c>
    </row>
    <row r="107" spans="1:6" ht="18.75" customHeight="1" x14ac:dyDescent="0.15">
      <c r="A107" s="1996"/>
      <c r="B107" s="1997"/>
      <c r="C107" s="1983"/>
      <c r="D107" s="1995"/>
      <c r="E107" s="2007"/>
      <c r="F107" s="414" t="s">
        <v>1133</v>
      </c>
    </row>
    <row r="108" spans="1:6" ht="38.25" customHeight="1" x14ac:dyDescent="0.15">
      <c r="A108" s="1996"/>
      <c r="B108" s="1997"/>
      <c r="C108" s="427" t="s">
        <v>1134</v>
      </c>
      <c r="D108" s="431" t="s">
        <v>1135</v>
      </c>
      <c r="E108" s="426">
        <v>36</v>
      </c>
      <c r="F108" s="433" t="s">
        <v>1136</v>
      </c>
    </row>
    <row r="109" spans="1:6" ht="18.75" customHeight="1" x14ac:dyDescent="0.15">
      <c r="A109" s="1996"/>
      <c r="B109" s="1997"/>
      <c r="C109" s="1981" t="s">
        <v>1137</v>
      </c>
      <c r="D109" s="1993" t="s">
        <v>1138</v>
      </c>
      <c r="E109" s="2005">
        <v>37</v>
      </c>
      <c r="F109" s="415" t="s">
        <v>1139</v>
      </c>
    </row>
    <row r="110" spans="1:6" ht="18.75" customHeight="1" x14ac:dyDescent="0.15">
      <c r="A110" s="1996"/>
      <c r="B110" s="1997"/>
      <c r="C110" s="1983"/>
      <c r="D110" s="1995"/>
      <c r="E110" s="2007"/>
      <c r="F110" s="414" t="s">
        <v>1140</v>
      </c>
    </row>
    <row r="111" spans="1:6" ht="18" customHeight="1" x14ac:dyDescent="0.15">
      <c r="A111" s="1996"/>
      <c r="B111" s="1997"/>
      <c r="C111" s="427" t="s">
        <v>999</v>
      </c>
      <c r="D111" s="431" t="s">
        <v>1000</v>
      </c>
      <c r="E111" s="426">
        <v>38</v>
      </c>
      <c r="F111" s="418" t="s">
        <v>1141</v>
      </c>
    </row>
    <row r="112" spans="1:6" ht="18" customHeight="1" x14ac:dyDescent="0.15">
      <c r="A112" s="1996"/>
      <c r="B112" s="1997" t="s">
        <v>358</v>
      </c>
      <c r="C112" s="1984" t="s">
        <v>991</v>
      </c>
      <c r="D112" s="431" t="s">
        <v>1001</v>
      </c>
      <c r="E112" s="426">
        <v>39</v>
      </c>
      <c r="F112" s="425" t="s">
        <v>1142</v>
      </c>
    </row>
    <row r="113" spans="1:6" ht="18" customHeight="1" x14ac:dyDescent="0.15">
      <c r="A113" s="1996"/>
      <c r="B113" s="1997"/>
      <c r="C113" s="1985"/>
      <c r="D113" s="431" t="s">
        <v>1002</v>
      </c>
      <c r="E113" s="426">
        <v>40</v>
      </c>
      <c r="F113" s="419" t="s">
        <v>1143</v>
      </c>
    </row>
    <row r="114" spans="1:6" ht="18" customHeight="1" x14ac:dyDescent="0.15">
      <c r="A114" s="1996"/>
      <c r="B114" s="1997"/>
      <c r="C114" s="1985"/>
      <c r="D114" s="1993" t="s">
        <v>1003</v>
      </c>
      <c r="E114" s="2005">
        <v>41</v>
      </c>
      <c r="F114" s="415" t="s">
        <v>1144</v>
      </c>
    </row>
    <row r="115" spans="1:6" ht="18" customHeight="1" x14ac:dyDescent="0.15">
      <c r="A115" s="1996"/>
      <c r="B115" s="1997"/>
      <c r="C115" s="1985"/>
      <c r="D115" s="1994"/>
      <c r="E115" s="2006"/>
      <c r="F115" s="416" t="s">
        <v>1145</v>
      </c>
    </row>
    <row r="116" spans="1:6" ht="18" customHeight="1" x14ac:dyDescent="0.15">
      <c r="A116" s="1996"/>
      <c r="B116" s="1997"/>
      <c r="C116" s="1985"/>
      <c r="D116" s="1994"/>
      <c r="E116" s="2006"/>
      <c r="F116" s="416" t="s">
        <v>1146</v>
      </c>
    </row>
    <row r="117" spans="1:6" ht="18" customHeight="1" x14ac:dyDescent="0.15">
      <c r="A117" s="1996"/>
      <c r="B117" s="1997"/>
      <c r="C117" s="1985"/>
      <c r="D117" s="1994"/>
      <c r="E117" s="2006"/>
      <c r="F117" s="416" t="s">
        <v>1147</v>
      </c>
    </row>
    <row r="118" spans="1:6" ht="18" customHeight="1" x14ac:dyDescent="0.15">
      <c r="A118" s="1996"/>
      <c r="B118" s="1997"/>
      <c r="C118" s="1986"/>
      <c r="D118" s="1995"/>
      <c r="E118" s="2007"/>
      <c r="F118" s="414" t="s">
        <v>1148</v>
      </c>
    </row>
    <row r="119" spans="1:6" ht="18" customHeight="1" x14ac:dyDescent="0.15">
      <c r="A119" s="1996"/>
      <c r="B119" s="1997"/>
      <c r="C119" s="1984" t="s">
        <v>1004</v>
      </c>
      <c r="D119" s="431" t="s">
        <v>1005</v>
      </c>
      <c r="E119" s="426">
        <v>42</v>
      </c>
      <c r="F119" s="425" t="s">
        <v>1149</v>
      </c>
    </row>
    <row r="120" spans="1:6" ht="18" customHeight="1" x14ac:dyDescent="0.15">
      <c r="A120" s="1996"/>
      <c r="B120" s="1997"/>
      <c r="C120" s="1985"/>
      <c r="D120" s="1993" t="s">
        <v>1006</v>
      </c>
      <c r="E120" s="2005">
        <v>43</v>
      </c>
      <c r="F120" s="415" t="s">
        <v>1150</v>
      </c>
    </row>
    <row r="121" spans="1:6" ht="18" customHeight="1" x14ac:dyDescent="0.15">
      <c r="A121" s="1996"/>
      <c r="B121" s="1997"/>
      <c r="C121" s="1985"/>
      <c r="D121" s="1994"/>
      <c r="E121" s="2006"/>
      <c r="F121" s="420" t="s">
        <v>1151</v>
      </c>
    </row>
    <row r="122" spans="1:6" ht="18" customHeight="1" x14ac:dyDescent="0.15">
      <c r="A122" s="1996"/>
      <c r="B122" s="1997"/>
      <c r="C122" s="1985"/>
      <c r="D122" s="1995"/>
      <c r="E122" s="2007"/>
      <c r="F122" s="414" t="s">
        <v>1152</v>
      </c>
    </row>
    <row r="123" spans="1:6" ht="18" customHeight="1" x14ac:dyDescent="0.15">
      <c r="A123" s="1996"/>
      <c r="B123" s="1997"/>
      <c r="C123" s="1985"/>
      <c r="D123" s="1993" t="s">
        <v>1007</v>
      </c>
      <c r="E123" s="2005">
        <v>44</v>
      </c>
      <c r="F123" s="415" t="s">
        <v>1153</v>
      </c>
    </row>
    <row r="124" spans="1:6" ht="18" customHeight="1" x14ac:dyDescent="0.15">
      <c r="A124" s="1996"/>
      <c r="B124" s="1997"/>
      <c r="C124" s="1985"/>
      <c r="D124" s="1994"/>
      <c r="E124" s="2006"/>
      <c r="F124" s="416" t="s">
        <v>1154</v>
      </c>
    </row>
    <row r="125" spans="1:6" ht="18" customHeight="1" x14ac:dyDescent="0.15">
      <c r="A125" s="1996"/>
      <c r="B125" s="1997"/>
      <c r="C125" s="1985"/>
      <c r="D125" s="1994"/>
      <c r="E125" s="2006"/>
      <c r="F125" s="416" t="s">
        <v>1155</v>
      </c>
    </row>
    <row r="126" spans="1:6" ht="18" customHeight="1" x14ac:dyDescent="0.15">
      <c r="A126" s="1996"/>
      <c r="B126" s="1997"/>
      <c r="C126" s="1985"/>
      <c r="D126" s="1994"/>
      <c r="E126" s="2006"/>
      <c r="F126" s="416" t="s">
        <v>1156</v>
      </c>
    </row>
    <row r="127" spans="1:6" ht="18" customHeight="1" x14ac:dyDescent="0.15">
      <c r="A127" s="1996"/>
      <c r="B127" s="1997"/>
      <c r="C127" s="1986"/>
      <c r="D127" s="1995"/>
      <c r="E127" s="2007"/>
      <c r="F127" s="414" t="s">
        <v>1157</v>
      </c>
    </row>
    <row r="128" spans="1:6" ht="18" customHeight="1" x14ac:dyDescent="0.15">
      <c r="A128" s="1996"/>
      <c r="B128" s="1997"/>
      <c r="C128" s="1984" t="s">
        <v>1134</v>
      </c>
      <c r="D128" s="1993" t="s">
        <v>1008</v>
      </c>
      <c r="E128" s="2005">
        <v>45</v>
      </c>
      <c r="F128" s="415" t="s">
        <v>1158</v>
      </c>
    </row>
    <row r="129" spans="1:6" ht="18" customHeight="1" x14ac:dyDescent="0.15">
      <c r="A129" s="1996"/>
      <c r="B129" s="1997"/>
      <c r="C129" s="1985"/>
      <c r="D129" s="1995"/>
      <c r="E129" s="2007"/>
      <c r="F129" s="419" t="s">
        <v>1159</v>
      </c>
    </row>
    <row r="130" spans="1:6" ht="18" customHeight="1" x14ac:dyDescent="0.15">
      <c r="A130" s="1996"/>
      <c r="B130" s="1997"/>
      <c r="C130" s="1985"/>
      <c r="D130" s="431" t="s">
        <v>1009</v>
      </c>
      <c r="E130" s="426">
        <v>46</v>
      </c>
      <c r="F130" s="425" t="s">
        <v>1160</v>
      </c>
    </row>
    <row r="131" spans="1:6" ht="18" customHeight="1" x14ac:dyDescent="0.15">
      <c r="A131" s="1996"/>
      <c r="B131" s="1997"/>
      <c r="C131" s="1985"/>
      <c r="D131" s="1993" t="s">
        <v>1010</v>
      </c>
      <c r="E131" s="2005">
        <v>47</v>
      </c>
      <c r="F131" s="415" t="s">
        <v>1161</v>
      </c>
    </row>
    <row r="132" spans="1:6" ht="18" customHeight="1" x14ac:dyDescent="0.15">
      <c r="A132" s="1996"/>
      <c r="B132" s="1997"/>
      <c r="C132" s="1985"/>
      <c r="D132" s="1994"/>
      <c r="E132" s="2006"/>
      <c r="F132" s="416" t="s">
        <v>1162</v>
      </c>
    </row>
    <row r="133" spans="1:6" ht="18" customHeight="1" x14ac:dyDescent="0.15">
      <c r="A133" s="1996"/>
      <c r="B133" s="1997"/>
      <c r="C133" s="1986"/>
      <c r="D133" s="1995"/>
      <c r="E133" s="2007"/>
      <c r="F133" s="414" t="s">
        <v>1163</v>
      </c>
    </row>
    <row r="134" spans="1:6" ht="18" customHeight="1" x14ac:dyDescent="0.15">
      <c r="A134" s="1996"/>
      <c r="B134" s="1997"/>
      <c r="C134" s="1984" t="s">
        <v>1137</v>
      </c>
      <c r="D134" s="431" t="s">
        <v>1011</v>
      </c>
      <c r="E134" s="426">
        <v>48</v>
      </c>
      <c r="F134" s="425" t="s">
        <v>1164</v>
      </c>
    </row>
    <row r="135" spans="1:6" ht="18" customHeight="1" x14ac:dyDescent="0.15">
      <c r="A135" s="1996"/>
      <c r="B135" s="1997"/>
      <c r="C135" s="1985"/>
      <c r="D135" s="1993" t="s">
        <v>1165</v>
      </c>
      <c r="E135" s="2005">
        <v>49</v>
      </c>
      <c r="F135" s="415" t="s">
        <v>1166</v>
      </c>
    </row>
    <row r="136" spans="1:6" ht="18" customHeight="1" x14ac:dyDescent="0.15">
      <c r="A136" s="1996"/>
      <c r="B136" s="1997"/>
      <c r="C136" s="1986"/>
      <c r="D136" s="1995"/>
      <c r="E136" s="2007"/>
      <c r="F136" s="414" t="s">
        <v>1167</v>
      </c>
    </row>
    <row r="137" spans="1:6" ht="18" customHeight="1" x14ac:dyDescent="0.15">
      <c r="A137" s="1996"/>
      <c r="B137" s="1997"/>
      <c r="C137" s="432" t="s">
        <v>999</v>
      </c>
      <c r="D137" s="431" t="s">
        <v>1013</v>
      </c>
      <c r="E137" s="426">
        <v>50</v>
      </c>
      <c r="F137" s="425" t="s">
        <v>1168</v>
      </c>
    </row>
    <row r="138" spans="1:6" ht="18" customHeight="1" x14ac:dyDescent="0.15">
      <c r="A138" s="1996"/>
      <c r="B138" s="2013" t="s">
        <v>365</v>
      </c>
      <c r="C138" s="2014"/>
      <c r="D138" s="1987" t="s">
        <v>1014</v>
      </c>
      <c r="E138" s="2005">
        <v>51</v>
      </c>
      <c r="F138" s="415" t="s">
        <v>1169</v>
      </c>
    </row>
    <row r="139" spans="1:6" ht="18" customHeight="1" x14ac:dyDescent="0.15">
      <c r="A139" s="1996"/>
      <c r="B139" s="2015"/>
      <c r="C139" s="2016"/>
      <c r="D139" s="1988"/>
      <c r="E139" s="2006"/>
      <c r="F139" s="416" t="s">
        <v>1170</v>
      </c>
    </row>
    <row r="140" spans="1:6" ht="18" customHeight="1" x14ac:dyDescent="0.15">
      <c r="A140" s="1996"/>
      <c r="B140" s="2015"/>
      <c r="C140" s="2016"/>
      <c r="D140" s="1988"/>
      <c r="E140" s="2006"/>
      <c r="F140" s="416" t="s">
        <v>1171</v>
      </c>
    </row>
    <row r="141" spans="1:6" ht="18" customHeight="1" x14ac:dyDescent="0.15">
      <c r="A141" s="1996"/>
      <c r="B141" s="2015"/>
      <c r="C141" s="2016"/>
      <c r="D141" s="1988"/>
      <c r="E141" s="2006"/>
      <c r="F141" s="416" t="s">
        <v>1172</v>
      </c>
    </row>
    <row r="142" spans="1:6" ht="18" customHeight="1" x14ac:dyDescent="0.15">
      <c r="A142" s="1996"/>
      <c r="B142" s="2015"/>
      <c r="C142" s="2016"/>
      <c r="D142" s="1988"/>
      <c r="E142" s="2006"/>
      <c r="F142" s="416" t="s">
        <v>1173</v>
      </c>
    </row>
    <row r="143" spans="1:6" ht="18" customHeight="1" x14ac:dyDescent="0.15">
      <c r="A143" s="1996"/>
      <c r="B143" s="2017"/>
      <c r="C143" s="2018"/>
      <c r="D143" s="1989"/>
      <c r="E143" s="2007"/>
      <c r="F143" s="414" t="s">
        <v>1174</v>
      </c>
    </row>
    <row r="144" spans="1:6" ht="15" customHeight="1" x14ac:dyDescent="0.15">
      <c r="B144" s="423"/>
      <c r="C144" s="423"/>
      <c r="D144" s="422"/>
      <c r="E144" s="421"/>
    </row>
    <row r="145" spans="1:6" ht="19.5" customHeight="1" x14ac:dyDescent="0.15">
      <c r="A145" s="430" t="s">
        <v>1175</v>
      </c>
      <c r="C145" s="429"/>
      <c r="D145" s="422"/>
      <c r="E145" s="421"/>
    </row>
    <row r="146" spans="1:6" ht="19.5" customHeight="1" x14ac:dyDescent="0.15">
      <c r="A146" s="952" t="s">
        <v>676</v>
      </c>
      <c r="B146" s="2011" t="s">
        <v>1033</v>
      </c>
      <c r="C146" s="2012"/>
      <c r="D146" s="953" t="s">
        <v>265</v>
      </c>
      <c r="E146" s="428" t="s">
        <v>1034</v>
      </c>
      <c r="F146" s="952" t="s">
        <v>1035</v>
      </c>
    </row>
    <row r="147" spans="1:6" ht="18" customHeight="1" x14ac:dyDescent="0.15">
      <c r="A147" s="1996" t="s">
        <v>1079</v>
      </c>
      <c r="B147" s="1997" t="s">
        <v>1176</v>
      </c>
      <c r="C147" s="1997"/>
      <c r="D147" s="427" t="s">
        <v>1017</v>
      </c>
      <c r="E147" s="426">
        <v>52</v>
      </c>
      <c r="F147" s="425" t="s">
        <v>1177</v>
      </c>
    </row>
    <row r="148" spans="1:6" ht="18" customHeight="1" x14ac:dyDescent="0.15">
      <c r="A148" s="1996"/>
      <c r="B148" s="1997"/>
      <c r="C148" s="1997"/>
      <c r="D148" s="427" t="s">
        <v>1018</v>
      </c>
      <c r="E148" s="426">
        <v>53</v>
      </c>
      <c r="F148" s="425" t="s">
        <v>1178</v>
      </c>
    </row>
    <row r="149" spans="1:6" ht="18" customHeight="1" x14ac:dyDescent="0.15">
      <c r="A149" s="1996"/>
      <c r="B149" s="1997"/>
      <c r="C149" s="1997"/>
      <c r="D149" s="427" t="s">
        <v>1019</v>
      </c>
      <c r="E149" s="426">
        <v>54</v>
      </c>
      <c r="F149" s="425" t="s">
        <v>1179</v>
      </c>
    </row>
    <row r="150" spans="1:6" ht="18" customHeight="1" x14ac:dyDescent="0.15">
      <c r="A150" s="1996"/>
      <c r="B150" s="1997"/>
      <c r="C150" s="1997"/>
      <c r="D150" s="427" t="s">
        <v>1020</v>
      </c>
      <c r="E150" s="426">
        <v>55</v>
      </c>
      <c r="F150" s="425" t="s">
        <v>1180</v>
      </c>
    </row>
    <row r="151" spans="1:6" ht="18" customHeight="1" x14ac:dyDescent="0.15">
      <c r="A151" s="1996"/>
      <c r="B151" s="1997"/>
      <c r="C151" s="1997"/>
      <c r="D151" s="427" t="s">
        <v>1021</v>
      </c>
      <c r="E151" s="426">
        <v>56</v>
      </c>
      <c r="F151" s="425" t="s">
        <v>1181</v>
      </c>
    </row>
    <row r="152" spans="1:6" ht="18" customHeight="1" x14ac:dyDescent="0.15">
      <c r="A152" s="1996"/>
      <c r="B152" s="1997"/>
      <c r="C152" s="1997"/>
      <c r="D152" s="427" t="s">
        <v>1022</v>
      </c>
      <c r="E152" s="426">
        <v>57</v>
      </c>
      <c r="F152" s="425" t="s">
        <v>1182</v>
      </c>
    </row>
    <row r="153" spans="1:6" ht="38.25" customHeight="1" x14ac:dyDescent="0.15">
      <c r="A153" s="1996"/>
      <c r="B153" s="1997"/>
      <c r="C153" s="1997"/>
      <c r="D153" s="427" t="s">
        <v>1183</v>
      </c>
      <c r="E153" s="426">
        <v>58</v>
      </c>
      <c r="F153" s="425" t="s">
        <v>1184</v>
      </c>
    </row>
    <row r="154" spans="1:6" ht="18" customHeight="1" x14ac:dyDescent="0.15">
      <c r="A154" s="1996"/>
      <c r="B154" s="1997"/>
      <c r="C154" s="1997"/>
      <c r="D154" s="427" t="s">
        <v>437</v>
      </c>
      <c r="E154" s="426">
        <v>59</v>
      </c>
      <c r="F154" s="425" t="s">
        <v>437</v>
      </c>
    </row>
    <row r="155" spans="1:6" ht="18" customHeight="1" x14ac:dyDescent="0.15">
      <c r="A155" s="1996"/>
      <c r="B155" s="1997"/>
      <c r="C155" s="1997"/>
      <c r="D155" s="427" t="s">
        <v>1185</v>
      </c>
      <c r="E155" s="426">
        <v>60</v>
      </c>
      <c r="F155" s="425" t="s">
        <v>1169</v>
      </c>
    </row>
    <row r="156" spans="1:6" ht="15" customHeight="1" x14ac:dyDescent="0.15">
      <c r="B156" s="423"/>
      <c r="C156" s="423"/>
      <c r="D156" s="422"/>
      <c r="E156" s="421"/>
    </row>
    <row r="157" spans="1:6" ht="19.5" customHeight="1" x14ac:dyDescent="0.15">
      <c r="A157" s="424" t="s">
        <v>1025</v>
      </c>
      <c r="C157" s="423"/>
      <c r="D157" s="422"/>
      <c r="E157" s="421"/>
    </row>
    <row r="158" spans="1:6" ht="8.25" customHeight="1" x14ac:dyDescent="0.15">
      <c r="B158" s="423"/>
      <c r="C158" s="423"/>
      <c r="D158" s="422"/>
      <c r="E158" s="421"/>
    </row>
    <row r="159" spans="1:6" ht="19.5" customHeight="1" x14ac:dyDescent="0.15">
      <c r="A159" s="2000" t="s">
        <v>676</v>
      </c>
      <c r="B159" s="2001" t="s">
        <v>1033</v>
      </c>
      <c r="C159" s="2002"/>
      <c r="D159" s="2003" t="s">
        <v>1130</v>
      </c>
      <c r="E159" s="1998" t="s">
        <v>1034</v>
      </c>
      <c r="F159" s="1978" t="s">
        <v>1035</v>
      </c>
    </row>
    <row r="160" spans="1:6" ht="19.5" customHeight="1" x14ac:dyDescent="0.15">
      <c r="A160" s="2000"/>
      <c r="B160" s="951"/>
      <c r="C160" s="953" t="s">
        <v>990</v>
      </c>
      <c r="D160" s="2004"/>
      <c r="E160" s="1999"/>
      <c r="F160" s="1979"/>
    </row>
    <row r="161" spans="1:6" ht="19.5" customHeight="1" x14ac:dyDescent="0.15">
      <c r="A161" s="1980" t="s">
        <v>1186</v>
      </c>
      <c r="B161" s="1981" t="s">
        <v>358</v>
      </c>
      <c r="C161" s="1984" t="s">
        <v>190</v>
      </c>
      <c r="D161" s="1987" t="s">
        <v>738</v>
      </c>
      <c r="E161" s="1990">
        <v>61</v>
      </c>
      <c r="F161" s="415" t="s">
        <v>1187</v>
      </c>
    </row>
    <row r="162" spans="1:6" ht="19.5" customHeight="1" x14ac:dyDescent="0.15">
      <c r="A162" s="1980"/>
      <c r="B162" s="1982"/>
      <c r="C162" s="1985"/>
      <c r="D162" s="1988"/>
      <c r="E162" s="1991"/>
      <c r="F162" s="416" t="s">
        <v>1188</v>
      </c>
    </row>
    <row r="163" spans="1:6" ht="19.5" customHeight="1" x14ac:dyDescent="0.15">
      <c r="A163" s="1980"/>
      <c r="B163" s="1982"/>
      <c r="C163" s="1985"/>
      <c r="D163" s="1988"/>
      <c r="E163" s="1991"/>
      <c r="F163" s="416" t="s">
        <v>1189</v>
      </c>
    </row>
    <row r="164" spans="1:6" ht="19.5" customHeight="1" x14ac:dyDescent="0.15">
      <c r="A164" s="1980"/>
      <c r="B164" s="1982"/>
      <c r="C164" s="1985"/>
      <c r="D164" s="1988"/>
      <c r="E164" s="1991"/>
      <c r="F164" s="416" t="s">
        <v>1190</v>
      </c>
    </row>
    <row r="165" spans="1:6" ht="19.5" customHeight="1" x14ac:dyDescent="0.15">
      <c r="A165" s="1980"/>
      <c r="B165" s="1982"/>
      <c r="C165" s="1985"/>
      <c r="D165" s="1988"/>
      <c r="E165" s="1991"/>
      <c r="F165" s="420" t="s">
        <v>1191</v>
      </c>
    </row>
    <row r="166" spans="1:6" ht="19.5" customHeight="1" x14ac:dyDescent="0.15">
      <c r="A166" s="1980"/>
      <c r="B166" s="1982"/>
      <c r="C166" s="1985"/>
      <c r="D166" s="1988"/>
      <c r="E166" s="1991"/>
      <c r="F166" s="416" t="s">
        <v>1192</v>
      </c>
    </row>
    <row r="167" spans="1:6" ht="19.5" customHeight="1" x14ac:dyDescent="0.15">
      <c r="A167" s="1980"/>
      <c r="B167" s="1982"/>
      <c r="C167" s="1985"/>
      <c r="D167" s="1989"/>
      <c r="E167" s="1992"/>
      <c r="F167" s="414" t="s">
        <v>1193</v>
      </c>
    </row>
    <row r="168" spans="1:6" ht="19.5" customHeight="1" x14ac:dyDescent="0.15">
      <c r="A168" s="1980"/>
      <c r="B168" s="1982"/>
      <c r="C168" s="1985"/>
      <c r="D168" s="1993" t="s">
        <v>1026</v>
      </c>
      <c r="E168" s="1990">
        <v>62</v>
      </c>
      <c r="F168" s="415" t="s">
        <v>1194</v>
      </c>
    </row>
    <row r="169" spans="1:6" ht="19.5" customHeight="1" x14ac:dyDescent="0.15">
      <c r="A169" s="1980"/>
      <c r="B169" s="1982"/>
      <c r="C169" s="1985"/>
      <c r="D169" s="1994"/>
      <c r="E169" s="1991"/>
      <c r="F169" s="417" t="s">
        <v>1195</v>
      </c>
    </row>
    <row r="170" spans="1:6" ht="19.5" customHeight="1" x14ac:dyDescent="0.15">
      <c r="A170" s="1980"/>
      <c r="B170" s="1982"/>
      <c r="C170" s="1985"/>
      <c r="D170" s="1994"/>
      <c r="E170" s="1991"/>
      <c r="F170" s="416" t="s">
        <v>1196</v>
      </c>
    </row>
    <row r="171" spans="1:6" ht="19.5" customHeight="1" x14ac:dyDescent="0.15">
      <c r="A171" s="1980"/>
      <c r="B171" s="1982"/>
      <c r="C171" s="1986"/>
      <c r="D171" s="1995"/>
      <c r="E171" s="1992"/>
      <c r="F171" s="414" t="s">
        <v>1197</v>
      </c>
    </row>
    <row r="172" spans="1:6" ht="19.5" customHeight="1" x14ac:dyDescent="0.15">
      <c r="A172" s="1980"/>
      <c r="B172" s="1982"/>
      <c r="C172" s="1984" t="s">
        <v>191</v>
      </c>
      <c r="D172" s="1987" t="s">
        <v>735</v>
      </c>
      <c r="E172" s="1990">
        <v>63</v>
      </c>
      <c r="F172" s="415" t="s">
        <v>1198</v>
      </c>
    </row>
    <row r="173" spans="1:6" ht="19.5" customHeight="1" x14ac:dyDescent="0.15">
      <c r="A173" s="1980"/>
      <c r="B173" s="1982"/>
      <c r="C173" s="1985"/>
      <c r="D173" s="1988"/>
      <c r="E173" s="1991"/>
      <c r="F173" s="416" t="s">
        <v>1199</v>
      </c>
    </row>
    <row r="174" spans="1:6" ht="19.5" customHeight="1" x14ac:dyDescent="0.15">
      <c r="A174" s="1980"/>
      <c r="B174" s="1982"/>
      <c r="C174" s="1985"/>
      <c r="D174" s="1989"/>
      <c r="E174" s="1992"/>
      <c r="F174" s="419" t="s">
        <v>1200</v>
      </c>
    </row>
    <row r="175" spans="1:6" ht="19.5" customHeight="1" x14ac:dyDescent="0.15">
      <c r="A175" s="1980"/>
      <c r="B175" s="1982"/>
      <c r="C175" s="1985"/>
      <c r="D175" s="1987" t="s">
        <v>1027</v>
      </c>
      <c r="E175" s="1990">
        <v>64</v>
      </c>
      <c r="F175" s="418" t="s">
        <v>1201</v>
      </c>
    </row>
    <row r="176" spans="1:6" ht="19.5" customHeight="1" x14ac:dyDescent="0.15">
      <c r="A176" s="1980"/>
      <c r="B176" s="1982"/>
      <c r="C176" s="1985"/>
      <c r="D176" s="1988"/>
      <c r="E176" s="1991"/>
      <c r="F176" s="416" t="s">
        <v>1202</v>
      </c>
    </row>
    <row r="177" spans="1:6" ht="19.5" customHeight="1" x14ac:dyDescent="0.15">
      <c r="A177" s="1980"/>
      <c r="B177" s="1982"/>
      <c r="C177" s="1986"/>
      <c r="D177" s="1989"/>
      <c r="E177" s="1992"/>
      <c r="F177" s="414" t="s">
        <v>1203</v>
      </c>
    </row>
    <row r="178" spans="1:6" ht="19.5" customHeight="1" x14ac:dyDescent="0.15">
      <c r="A178" s="1980"/>
      <c r="B178" s="1982"/>
      <c r="C178" s="1984" t="s">
        <v>192</v>
      </c>
      <c r="D178" s="1987" t="s">
        <v>1028</v>
      </c>
      <c r="E178" s="1990">
        <v>65</v>
      </c>
      <c r="F178" s="415" t="s">
        <v>1204</v>
      </c>
    </row>
    <row r="179" spans="1:6" ht="19.5" customHeight="1" x14ac:dyDescent="0.15">
      <c r="A179" s="1980"/>
      <c r="B179" s="1982"/>
      <c r="C179" s="1985"/>
      <c r="D179" s="1988"/>
      <c r="E179" s="1991"/>
      <c r="F179" s="417" t="s">
        <v>1205</v>
      </c>
    </row>
    <row r="180" spans="1:6" ht="19.5" customHeight="1" x14ac:dyDescent="0.15">
      <c r="A180" s="1980"/>
      <c r="B180" s="1982"/>
      <c r="C180" s="1985"/>
      <c r="D180" s="1988"/>
      <c r="E180" s="1991"/>
      <c r="F180" s="416" t="s">
        <v>1206</v>
      </c>
    </row>
    <row r="181" spans="1:6" ht="19.5" customHeight="1" x14ac:dyDescent="0.15">
      <c r="A181" s="1980"/>
      <c r="B181" s="1982"/>
      <c r="C181" s="1985"/>
      <c r="D181" s="1988"/>
      <c r="E181" s="1991"/>
      <c r="F181" s="416" t="s">
        <v>1207</v>
      </c>
    </row>
    <row r="182" spans="1:6" ht="19.5" customHeight="1" x14ac:dyDescent="0.15">
      <c r="A182" s="1980"/>
      <c r="B182" s="1982"/>
      <c r="C182" s="1985"/>
      <c r="D182" s="1989"/>
      <c r="E182" s="1992"/>
      <c r="F182" s="414" t="s">
        <v>1193</v>
      </c>
    </row>
    <row r="183" spans="1:6" ht="19.5" customHeight="1" x14ac:dyDescent="0.15">
      <c r="A183" s="1980"/>
      <c r="B183" s="1982"/>
      <c r="C183" s="1985"/>
      <c r="D183" s="1987" t="s">
        <v>1029</v>
      </c>
      <c r="E183" s="1990">
        <v>66</v>
      </c>
      <c r="F183" s="415" t="s">
        <v>1208</v>
      </c>
    </row>
    <row r="184" spans="1:6" ht="19.5" customHeight="1" x14ac:dyDescent="0.15">
      <c r="A184" s="1980"/>
      <c r="B184" s="1983"/>
      <c r="C184" s="1986"/>
      <c r="D184" s="1989"/>
      <c r="E184" s="1992"/>
      <c r="F184" s="414" t="s">
        <v>1197</v>
      </c>
    </row>
    <row r="187" spans="1:6" ht="18.75" x14ac:dyDescent="0.15">
      <c r="A187" s="413" t="s">
        <v>1209</v>
      </c>
    </row>
  </sheetData>
  <mergeCells count="117">
    <mergeCell ref="A39:A45"/>
    <mergeCell ref="B39:C45"/>
    <mergeCell ref="B49:C49"/>
    <mergeCell ref="A50:A100"/>
    <mergeCell ref="C34:C35"/>
    <mergeCell ref="D34:D35"/>
    <mergeCell ref="E34:E35"/>
    <mergeCell ref="D14:D15"/>
    <mergeCell ref="E14:E15"/>
    <mergeCell ref="D16:D17"/>
    <mergeCell ref="E16:E17"/>
    <mergeCell ref="C18:C24"/>
    <mergeCell ref="D18:D19"/>
    <mergeCell ref="C13:C17"/>
    <mergeCell ref="E22:E24"/>
    <mergeCell ref="C25:C27"/>
    <mergeCell ref="C28:C33"/>
    <mergeCell ref="D30:D33"/>
    <mergeCell ref="E30:E33"/>
    <mergeCell ref="D50:D51"/>
    <mergeCell ref="E50:E51"/>
    <mergeCell ref="D52:D53"/>
    <mergeCell ref="E52:E53"/>
    <mergeCell ref="D54:D55"/>
    <mergeCell ref="A1:F1"/>
    <mergeCell ref="B8:C8"/>
    <mergeCell ref="A9:A35"/>
    <mergeCell ref="B9:B11"/>
    <mergeCell ref="C9:C10"/>
    <mergeCell ref="D9:D10"/>
    <mergeCell ref="E9:E10"/>
    <mergeCell ref="B12:C12"/>
    <mergeCell ref="B13:B35"/>
    <mergeCell ref="E18:E19"/>
    <mergeCell ref="D20:D21"/>
    <mergeCell ref="E20:E21"/>
    <mergeCell ref="D22:D24"/>
    <mergeCell ref="E54:E55"/>
    <mergeCell ref="B38:C38"/>
    <mergeCell ref="D69:D84"/>
    <mergeCell ref="E69:E84"/>
    <mergeCell ref="D85:D92"/>
    <mergeCell ref="E85:E92"/>
    <mergeCell ref="D93:D100"/>
    <mergeCell ref="E93:E100"/>
    <mergeCell ref="D56:D57"/>
    <mergeCell ref="E56:E57"/>
    <mergeCell ref="B59:C61"/>
    <mergeCell ref="D59:D61"/>
    <mergeCell ref="E59:E61"/>
    <mergeCell ref="B62:B100"/>
    <mergeCell ref="C62:C68"/>
    <mergeCell ref="D62:D68"/>
    <mergeCell ref="B50:B58"/>
    <mergeCell ref="C50:C57"/>
    <mergeCell ref="C85:C92"/>
    <mergeCell ref="C93:C100"/>
    <mergeCell ref="E62:E68"/>
    <mergeCell ref="B146:C146"/>
    <mergeCell ref="F103:F104"/>
    <mergeCell ref="A105:A143"/>
    <mergeCell ref="B105:B111"/>
    <mergeCell ref="C106:C107"/>
    <mergeCell ref="D106:D107"/>
    <mergeCell ref="E106:E107"/>
    <mergeCell ref="D123:D127"/>
    <mergeCell ref="E123:E127"/>
    <mergeCell ref="C128:C133"/>
    <mergeCell ref="D128:D129"/>
    <mergeCell ref="D109:D110"/>
    <mergeCell ref="E109:E110"/>
    <mergeCell ref="C112:C118"/>
    <mergeCell ref="D114:D118"/>
    <mergeCell ref="E114:E118"/>
    <mergeCell ref="C134:C136"/>
    <mergeCell ref="D135:D136"/>
    <mergeCell ref="E135:E136"/>
    <mergeCell ref="B138:C143"/>
    <mergeCell ref="D138:D143"/>
    <mergeCell ref="E138:E143"/>
    <mergeCell ref="B112:B137"/>
    <mergeCell ref="C119:C127"/>
    <mergeCell ref="D120:D122"/>
    <mergeCell ref="E120:E122"/>
    <mergeCell ref="C69:C84"/>
    <mergeCell ref="A103:A104"/>
    <mergeCell ref="B103:C103"/>
    <mergeCell ref="D103:D104"/>
    <mergeCell ref="E103:E104"/>
    <mergeCell ref="E128:E129"/>
    <mergeCell ref="D131:D133"/>
    <mergeCell ref="E131:E133"/>
    <mergeCell ref="C109:C110"/>
    <mergeCell ref="A147:A155"/>
    <mergeCell ref="B147:C155"/>
    <mergeCell ref="E172:E174"/>
    <mergeCell ref="D175:D177"/>
    <mergeCell ref="E175:E177"/>
    <mergeCell ref="C178:C184"/>
    <mergeCell ref="D178:D182"/>
    <mergeCell ref="E178:E182"/>
    <mergeCell ref="D183:D184"/>
    <mergeCell ref="E183:E184"/>
    <mergeCell ref="E159:E160"/>
    <mergeCell ref="A159:A160"/>
    <mergeCell ref="B159:C159"/>
    <mergeCell ref="D159:D160"/>
    <mergeCell ref="F159:F160"/>
    <mergeCell ref="A161:A184"/>
    <mergeCell ref="B161:B184"/>
    <mergeCell ref="C161:C171"/>
    <mergeCell ref="D161:D167"/>
    <mergeCell ref="E161:E167"/>
    <mergeCell ref="D168:D171"/>
    <mergeCell ref="E168:E171"/>
    <mergeCell ref="C172:C177"/>
    <mergeCell ref="D172:D174"/>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T74"/>
  <sheetViews>
    <sheetView view="pageBreakPreview" topLeftCell="J44" zoomScale="69" zoomScaleNormal="98" zoomScaleSheetLayoutView="69" workbookViewId="0">
      <selection activeCell="R59" sqref="R59"/>
    </sheetView>
  </sheetViews>
  <sheetFormatPr defaultColWidth="9" defaultRowHeight="16.5" x14ac:dyDescent="0.15"/>
  <cols>
    <col min="1" max="1" width="7.25" style="144" bestFit="1" customWidth="1"/>
    <col min="2" max="2" width="9.375" style="144" customWidth="1"/>
    <col min="3" max="3" width="9.25" style="144" customWidth="1"/>
    <col min="4" max="5" width="24.75" style="144" customWidth="1"/>
    <col min="6" max="6" width="9.375" style="144" customWidth="1"/>
    <col min="7" max="7" width="8.125" style="144" customWidth="1"/>
    <col min="8" max="8" width="29" style="144" customWidth="1"/>
    <col min="9" max="9" width="10.875" style="144" customWidth="1"/>
    <col min="10" max="10" width="19.125" style="144" customWidth="1"/>
    <col min="11" max="11" width="5.875" style="214" bestFit="1" customWidth="1"/>
    <col min="12" max="12" width="11.25" style="214" customWidth="1"/>
    <col min="13" max="13" width="17.875" style="214" customWidth="1"/>
    <col min="14" max="14" width="21.875" style="214" customWidth="1"/>
    <col min="15" max="15" width="48.25" style="214" customWidth="1"/>
    <col min="16" max="16" width="9" style="144"/>
    <col min="17" max="17" width="36" style="144" customWidth="1"/>
    <col min="18" max="18" width="33" style="144" customWidth="1"/>
    <col min="19" max="19" width="31.75" style="144" customWidth="1"/>
    <col min="20" max="20" width="64.25" style="144" customWidth="1"/>
    <col min="21" max="16384" width="9" style="144"/>
  </cols>
  <sheetData>
    <row r="1" spans="1:20" ht="42.75" customHeight="1" x14ac:dyDescent="0.15">
      <c r="A1" s="2051"/>
      <c r="B1" s="2051"/>
      <c r="C1" s="2051"/>
      <c r="D1" s="2051"/>
      <c r="E1" s="2051"/>
      <c r="F1" s="2051"/>
      <c r="G1" s="2051"/>
      <c r="H1" s="2051"/>
      <c r="I1" s="2051"/>
      <c r="J1" s="2051"/>
      <c r="K1" s="2052" t="s">
        <v>1210</v>
      </c>
      <c r="L1" s="2053"/>
      <c r="M1" s="2053"/>
      <c r="N1" s="2053"/>
      <c r="O1" s="2054"/>
      <c r="P1" s="2055" t="s">
        <v>1211</v>
      </c>
      <c r="Q1" s="2057" t="s">
        <v>1212</v>
      </c>
      <c r="R1" s="176" t="s">
        <v>1213</v>
      </c>
      <c r="S1" s="177"/>
      <c r="T1" s="178"/>
    </row>
    <row r="2" spans="1:20" ht="33" x14ac:dyDescent="0.15">
      <c r="A2" s="179" t="s">
        <v>1214</v>
      </c>
      <c r="B2" s="180" t="s">
        <v>1215</v>
      </c>
      <c r="C2" s="179" t="s">
        <v>1216</v>
      </c>
      <c r="D2" s="180" t="s">
        <v>1217</v>
      </c>
      <c r="E2" s="181" t="s">
        <v>1218</v>
      </c>
      <c r="F2" s="181" t="s">
        <v>1219</v>
      </c>
      <c r="G2" s="179" t="s">
        <v>1220</v>
      </c>
      <c r="H2" s="179" t="s">
        <v>1221</v>
      </c>
      <c r="I2" s="182" t="s">
        <v>1222</v>
      </c>
      <c r="J2" s="180" t="s">
        <v>1223</v>
      </c>
      <c r="K2" s="183" t="s">
        <v>1224</v>
      </c>
      <c r="L2" s="184" t="s">
        <v>676</v>
      </c>
      <c r="M2" s="2058" t="s">
        <v>1225</v>
      </c>
      <c r="N2" s="2059"/>
      <c r="O2" s="184" t="s">
        <v>942</v>
      </c>
      <c r="P2" s="2056"/>
      <c r="Q2" s="2057"/>
      <c r="R2" s="2048" t="s">
        <v>1226</v>
      </c>
      <c r="S2" s="2049"/>
      <c r="T2" s="2050"/>
    </row>
    <row r="3" spans="1:20" ht="18" customHeight="1" x14ac:dyDescent="0.15">
      <c r="A3" s="185" t="s">
        <v>149</v>
      </c>
      <c r="B3" s="186" t="s">
        <v>113</v>
      </c>
      <c r="C3" s="187" t="s">
        <v>113</v>
      </c>
      <c r="D3" s="186" t="s">
        <v>1227</v>
      </c>
      <c r="E3" s="185" t="s">
        <v>1228</v>
      </c>
      <c r="F3" s="187" t="s">
        <v>397</v>
      </c>
      <c r="G3" s="185" t="s">
        <v>1229</v>
      </c>
      <c r="H3" s="185" t="s">
        <v>526</v>
      </c>
      <c r="I3" s="188">
        <v>1</v>
      </c>
      <c r="J3" s="186" t="s">
        <v>714</v>
      </c>
      <c r="K3" s="189">
        <v>200</v>
      </c>
      <c r="L3" s="190" t="s">
        <v>1077</v>
      </c>
      <c r="M3" s="190" t="s">
        <v>937</v>
      </c>
      <c r="N3" s="190" t="s">
        <v>937</v>
      </c>
      <c r="O3" s="190" t="s">
        <v>1230</v>
      </c>
      <c r="P3" s="191"/>
      <c r="R3" s="2045" t="s">
        <v>1231</v>
      </c>
      <c r="S3" s="2046"/>
      <c r="T3" s="2047"/>
    </row>
    <row r="4" spans="1:20" ht="18" customHeight="1" x14ac:dyDescent="0.15">
      <c r="A4" s="192" t="s">
        <v>152</v>
      </c>
      <c r="B4" s="193"/>
      <c r="C4" s="194" t="s">
        <v>1232</v>
      </c>
      <c r="D4" s="195" t="s">
        <v>1233</v>
      </c>
      <c r="E4" s="194" t="s">
        <v>1234</v>
      </c>
      <c r="F4" s="194" t="s">
        <v>403</v>
      </c>
      <c r="G4" s="196" t="s">
        <v>409</v>
      </c>
      <c r="H4" s="194" t="s">
        <v>527</v>
      </c>
      <c r="I4" s="197">
        <v>2</v>
      </c>
      <c r="J4" s="195" t="s">
        <v>729</v>
      </c>
      <c r="K4" s="189">
        <v>300</v>
      </c>
      <c r="L4" s="190" t="s">
        <v>1077</v>
      </c>
      <c r="M4" s="190" t="s">
        <v>1235</v>
      </c>
      <c r="N4" s="190" t="s">
        <v>1235</v>
      </c>
      <c r="O4" s="190" t="s">
        <v>1236</v>
      </c>
      <c r="P4" s="191"/>
      <c r="R4" s="2048" t="s">
        <v>1237</v>
      </c>
      <c r="S4" s="2049"/>
      <c r="T4" s="2050"/>
    </row>
    <row r="5" spans="1:20" ht="18" customHeight="1" x14ac:dyDescent="0.15">
      <c r="C5" s="192" t="s">
        <v>1238</v>
      </c>
      <c r="D5" s="195" t="s">
        <v>1239</v>
      </c>
      <c r="E5" s="194" t="s">
        <v>1240</v>
      </c>
      <c r="F5" s="198" t="s">
        <v>406</v>
      </c>
      <c r="G5" s="199"/>
      <c r="H5" s="194" t="s">
        <v>528</v>
      </c>
      <c r="I5" s="199"/>
      <c r="J5" s="195" t="s">
        <v>718</v>
      </c>
      <c r="K5" s="191"/>
      <c r="L5" s="191"/>
      <c r="M5" s="191"/>
      <c r="N5" s="191"/>
      <c r="O5" s="191"/>
      <c r="P5" s="191"/>
      <c r="R5" s="2048" t="s">
        <v>1241</v>
      </c>
      <c r="S5" s="2049"/>
      <c r="T5" s="2050"/>
    </row>
    <row r="6" spans="1:20" ht="18" customHeight="1" x14ac:dyDescent="0.15">
      <c r="D6" s="195" t="s">
        <v>381</v>
      </c>
      <c r="E6" s="194" t="s">
        <v>1242</v>
      </c>
      <c r="F6" s="200"/>
      <c r="G6" s="961"/>
      <c r="H6" s="194" t="s">
        <v>529</v>
      </c>
      <c r="J6" s="195" t="s">
        <v>734</v>
      </c>
      <c r="K6" s="189">
        <v>1</v>
      </c>
      <c r="L6" s="190" t="s">
        <v>1243</v>
      </c>
      <c r="M6" s="190" t="s">
        <v>943</v>
      </c>
      <c r="N6" s="190" t="s">
        <v>945</v>
      </c>
      <c r="O6" s="190" t="s">
        <v>1244</v>
      </c>
      <c r="P6" s="201">
        <f>COUNTIF('活動記録 '!$H$9:$M$28,【選択肢】!K6)</f>
        <v>1</v>
      </c>
      <c r="R6" s="960" t="s">
        <v>1245</v>
      </c>
      <c r="T6" s="961"/>
    </row>
    <row r="7" spans="1:20" ht="18" customHeight="1" x14ac:dyDescent="0.15">
      <c r="D7" s="202" t="s">
        <v>1246</v>
      </c>
      <c r="E7" s="194" t="s">
        <v>1247</v>
      </c>
      <c r="F7" s="960"/>
      <c r="G7" s="961"/>
      <c r="H7" s="194" t="s">
        <v>530</v>
      </c>
      <c r="J7" s="195" t="s">
        <v>725</v>
      </c>
      <c r="K7" s="189">
        <v>2</v>
      </c>
      <c r="L7" s="190" t="s">
        <v>1243</v>
      </c>
      <c r="M7" s="190" t="s">
        <v>943</v>
      </c>
      <c r="N7" s="190" t="s">
        <v>352</v>
      </c>
      <c r="O7" s="190" t="s">
        <v>1248</v>
      </c>
      <c r="P7" s="201">
        <f>COUNTIF('活動記録 '!$H$9:$M$28,【選択肢】!K7)</f>
        <v>1</v>
      </c>
      <c r="R7" s="2048" t="s">
        <v>1249</v>
      </c>
      <c r="S7" s="2049"/>
      <c r="T7" s="2050"/>
    </row>
    <row r="8" spans="1:20" ht="18" customHeight="1" x14ac:dyDescent="0.15">
      <c r="E8" s="194" t="s">
        <v>1250</v>
      </c>
      <c r="F8" s="960"/>
      <c r="G8" s="961"/>
      <c r="H8" s="194" t="s">
        <v>531</v>
      </c>
      <c r="J8" s="195" t="s">
        <v>737</v>
      </c>
      <c r="K8" s="189">
        <v>3</v>
      </c>
      <c r="L8" s="190" t="s">
        <v>1243</v>
      </c>
      <c r="M8" s="190" t="s">
        <v>282</v>
      </c>
      <c r="N8" s="190" t="s">
        <v>282</v>
      </c>
      <c r="O8" s="190" t="s">
        <v>1251</v>
      </c>
      <c r="P8" s="201">
        <f>COUNTIF('活動記録 '!$H$9:$M$28,【選択肢】!K8)</f>
        <v>1</v>
      </c>
      <c r="R8" s="2048"/>
      <c r="S8" s="2049"/>
      <c r="T8" s="2050"/>
    </row>
    <row r="9" spans="1:20" ht="18" customHeight="1" x14ac:dyDescent="0.15">
      <c r="E9" s="194" t="s">
        <v>1252</v>
      </c>
      <c r="F9" s="960"/>
      <c r="G9" s="961"/>
      <c r="H9" s="194" t="s">
        <v>532</v>
      </c>
      <c r="J9" s="195" t="s">
        <v>721</v>
      </c>
      <c r="K9" s="189">
        <v>4</v>
      </c>
      <c r="L9" s="190" t="s">
        <v>1243</v>
      </c>
      <c r="M9" s="190" t="s">
        <v>358</v>
      </c>
      <c r="N9" s="190" t="s">
        <v>982</v>
      </c>
      <c r="O9" s="190" t="s">
        <v>1253</v>
      </c>
      <c r="P9" s="201">
        <f>COUNTIF('活動記録 '!$H$9:$M$28,【選択肢】!K9)</f>
        <v>1</v>
      </c>
      <c r="R9" s="2045" t="s">
        <v>1254</v>
      </c>
      <c r="S9" s="2046"/>
      <c r="T9" s="2047"/>
    </row>
    <row r="10" spans="1:20" ht="18" customHeight="1" x14ac:dyDescent="0.15">
      <c r="E10" s="194" t="s">
        <v>1255</v>
      </c>
      <c r="F10" s="960"/>
      <c r="G10" s="961"/>
      <c r="H10" s="194" t="s">
        <v>533</v>
      </c>
      <c r="J10" s="202" t="s">
        <v>752</v>
      </c>
      <c r="K10" s="189">
        <v>5</v>
      </c>
      <c r="L10" s="190" t="s">
        <v>1243</v>
      </c>
      <c r="M10" s="190" t="s">
        <v>358</v>
      </c>
      <c r="N10" s="190" t="s">
        <v>982</v>
      </c>
      <c r="O10" s="190" t="s">
        <v>1256</v>
      </c>
      <c r="P10" s="201">
        <f>COUNTIF('活動記録 '!$H$9:$M$28,【選択肢】!K10)</f>
        <v>1</v>
      </c>
      <c r="R10" s="2039" t="s">
        <v>1257</v>
      </c>
      <c r="S10" s="2040"/>
      <c r="T10" s="2041"/>
    </row>
    <row r="11" spans="1:20" ht="18" customHeight="1" x14ac:dyDescent="0.15">
      <c r="E11" s="192" t="s">
        <v>1258</v>
      </c>
      <c r="F11" s="960"/>
      <c r="G11" s="961"/>
      <c r="H11" s="194" t="s">
        <v>534</v>
      </c>
      <c r="K11" s="189">
        <v>6</v>
      </c>
      <c r="L11" s="190" t="s">
        <v>1243</v>
      </c>
      <c r="M11" s="190" t="s">
        <v>358</v>
      </c>
      <c r="N11" s="190" t="s">
        <v>982</v>
      </c>
      <c r="O11" s="190" t="s">
        <v>1259</v>
      </c>
      <c r="P11" s="201">
        <f>COUNTIF('活動記録 '!$H$9:$M$28,【選択肢】!K11)</f>
        <v>0</v>
      </c>
      <c r="R11" s="957" t="s">
        <v>1260</v>
      </c>
      <c r="S11" s="958"/>
      <c r="T11" s="959"/>
    </row>
    <row r="12" spans="1:20" ht="18" customHeight="1" x14ac:dyDescent="0.15">
      <c r="H12" s="194" t="s">
        <v>535</v>
      </c>
      <c r="K12" s="189">
        <v>7</v>
      </c>
      <c r="L12" s="190" t="s">
        <v>1243</v>
      </c>
      <c r="M12" s="190" t="s">
        <v>358</v>
      </c>
      <c r="N12" s="190" t="s">
        <v>190</v>
      </c>
      <c r="O12" s="190" t="s">
        <v>1261</v>
      </c>
      <c r="P12" s="201">
        <f>COUNTIF('活動記録 '!$H$9:$M$28,【選択肢】!K12)</f>
        <v>1</v>
      </c>
      <c r="R12" s="203" t="s">
        <v>1262</v>
      </c>
      <c r="S12" s="204"/>
      <c r="T12" s="205"/>
    </row>
    <row r="13" spans="1:20" ht="18" customHeight="1" x14ac:dyDescent="0.15">
      <c r="H13" s="194" t="s">
        <v>536</v>
      </c>
      <c r="K13" s="189">
        <v>8</v>
      </c>
      <c r="L13" s="190" t="s">
        <v>1243</v>
      </c>
      <c r="M13" s="190" t="s">
        <v>358</v>
      </c>
      <c r="N13" s="190" t="s">
        <v>190</v>
      </c>
      <c r="O13" s="190" t="s">
        <v>1263</v>
      </c>
      <c r="P13" s="201">
        <f>COUNTIF('活動記録 '!$H$9:$M$28,【選択肢】!K13)</f>
        <v>1</v>
      </c>
      <c r="R13" s="203" t="s">
        <v>1264</v>
      </c>
      <c r="S13" s="204"/>
      <c r="T13" s="205"/>
    </row>
    <row r="14" spans="1:20" ht="18" customHeight="1" x14ac:dyDescent="0.15">
      <c r="H14" s="194" t="s">
        <v>537</v>
      </c>
      <c r="K14" s="189">
        <v>9</v>
      </c>
      <c r="L14" s="190" t="s">
        <v>1243</v>
      </c>
      <c r="M14" s="190" t="s">
        <v>358</v>
      </c>
      <c r="N14" s="190" t="s">
        <v>190</v>
      </c>
      <c r="O14" s="190" t="s">
        <v>1265</v>
      </c>
      <c r="P14" s="201">
        <f>COUNTIF('活動記録 '!$H$9:$M$28,【選択肢】!K14)</f>
        <v>0</v>
      </c>
      <c r="R14" s="203" t="s">
        <v>1266</v>
      </c>
      <c r="S14" s="204"/>
      <c r="T14" s="205"/>
    </row>
    <row r="15" spans="1:20" ht="18" customHeight="1" x14ac:dyDescent="0.15">
      <c r="H15" s="198" t="s">
        <v>538</v>
      </c>
      <c r="K15" s="189">
        <v>10</v>
      </c>
      <c r="L15" s="190" t="s">
        <v>1243</v>
      </c>
      <c r="M15" s="190" t="s">
        <v>358</v>
      </c>
      <c r="N15" s="190" t="s">
        <v>191</v>
      </c>
      <c r="O15" s="190" t="s">
        <v>1267</v>
      </c>
      <c r="P15" s="201">
        <f>COUNTIF('活動記録 '!$H$9:$M$28,【選択肢】!K15)</f>
        <v>2</v>
      </c>
      <c r="R15" s="203" t="s">
        <v>1268</v>
      </c>
      <c r="S15" s="204"/>
      <c r="T15" s="205"/>
    </row>
    <row r="16" spans="1:20" ht="18" customHeight="1" x14ac:dyDescent="0.15">
      <c r="K16" s="189">
        <v>11</v>
      </c>
      <c r="L16" s="190" t="s">
        <v>1243</v>
      </c>
      <c r="M16" s="190" t="s">
        <v>358</v>
      </c>
      <c r="N16" s="190" t="s">
        <v>191</v>
      </c>
      <c r="O16" s="190" t="s">
        <v>1269</v>
      </c>
      <c r="P16" s="201">
        <f>COUNTIF('活動記録 '!$H$9:$M$28,【選択肢】!K16)</f>
        <v>1</v>
      </c>
      <c r="R16" s="954"/>
      <c r="S16" s="955"/>
      <c r="T16" s="956"/>
    </row>
    <row r="17" spans="11:20" ht="18" customHeight="1" x14ac:dyDescent="0.15">
      <c r="K17" s="189">
        <v>12</v>
      </c>
      <c r="L17" s="190" t="s">
        <v>1243</v>
      </c>
      <c r="M17" s="190" t="s">
        <v>358</v>
      </c>
      <c r="N17" s="190" t="s">
        <v>191</v>
      </c>
      <c r="O17" s="190" t="s">
        <v>1270</v>
      </c>
      <c r="P17" s="201">
        <f>COUNTIF('活動記録 '!$H$9:$M$28,【選択肢】!K17)</f>
        <v>0</v>
      </c>
      <c r="R17" s="954" t="s">
        <v>1271</v>
      </c>
      <c r="T17" s="961"/>
    </row>
    <row r="18" spans="11:20" ht="18" customHeight="1" x14ac:dyDescent="0.15">
      <c r="K18" s="189">
        <v>13</v>
      </c>
      <c r="L18" s="190" t="s">
        <v>1243</v>
      </c>
      <c r="M18" s="190" t="s">
        <v>358</v>
      </c>
      <c r="N18" s="190" t="s">
        <v>192</v>
      </c>
      <c r="O18" s="190" t="s">
        <v>1272</v>
      </c>
      <c r="P18" s="201">
        <f>COUNTIF('活動記録 '!$H$9:$M$28,【選択肢】!K18)</f>
        <v>1</v>
      </c>
      <c r="R18" s="957" t="s">
        <v>1273</v>
      </c>
      <c r="S18" s="955"/>
      <c r="T18" s="956"/>
    </row>
    <row r="19" spans="11:20" ht="18" customHeight="1" x14ac:dyDescent="0.15">
      <c r="K19" s="189">
        <v>14</v>
      </c>
      <c r="L19" s="190" t="s">
        <v>1243</v>
      </c>
      <c r="M19" s="190" t="s">
        <v>358</v>
      </c>
      <c r="N19" s="190" t="s">
        <v>192</v>
      </c>
      <c r="O19" s="190" t="s">
        <v>1274</v>
      </c>
      <c r="P19" s="201">
        <f>COUNTIF('活動記録 '!$H$9:$M$28,【選択肢】!K19)</f>
        <v>1</v>
      </c>
      <c r="R19" s="203" t="s">
        <v>1275</v>
      </c>
      <c r="S19" s="955"/>
      <c r="T19" s="956"/>
    </row>
    <row r="20" spans="11:20" ht="18" customHeight="1" x14ac:dyDescent="0.15">
      <c r="K20" s="189">
        <v>15</v>
      </c>
      <c r="L20" s="190" t="s">
        <v>1243</v>
      </c>
      <c r="M20" s="190" t="s">
        <v>358</v>
      </c>
      <c r="N20" s="190" t="s">
        <v>192</v>
      </c>
      <c r="O20" s="190" t="s">
        <v>1276</v>
      </c>
      <c r="P20" s="201">
        <f>COUNTIF('活動記録 '!$H$9:$M$28,【選択肢】!K20)</f>
        <v>0</v>
      </c>
      <c r="R20" s="203" t="s">
        <v>1277</v>
      </c>
      <c r="S20" s="955"/>
      <c r="T20" s="956"/>
    </row>
    <row r="21" spans="11:20" ht="18" customHeight="1" x14ac:dyDescent="0.15">
      <c r="K21" s="189">
        <v>16</v>
      </c>
      <c r="L21" s="190" t="s">
        <v>1243</v>
      </c>
      <c r="M21" s="190" t="s">
        <v>358</v>
      </c>
      <c r="N21" s="190" t="s">
        <v>300</v>
      </c>
      <c r="O21" s="190" t="s">
        <v>1278</v>
      </c>
      <c r="P21" s="201">
        <f>COUNTIF('活動記録 '!$H$9:$M$28,【選択肢】!K21)</f>
        <v>1</v>
      </c>
      <c r="R21" s="203" t="s">
        <v>1279</v>
      </c>
      <c r="S21" s="955"/>
      <c r="T21" s="956"/>
    </row>
    <row r="22" spans="11:20" ht="18" customHeight="1" x14ac:dyDescent="0.15">
      <c r="K22" s="189">
        <v>17</v>
      </c>
      <c r="L22" s="190" t="s">
        <v>1243</v>
      </c>
      <c r="M22" s="190" t="s">
        <v>1280</v>
      </c>
      <c r="N22" s="190" t="s">
        <v>1280</v>
      </c>
      <c r="O22" s="190" t="s">
        <v>1281</v>
      </c>
      <c r="P22" s="201">
        <f>COUNTIF('活動記録 '!$H$9:$M$28,【選択肢】!K22)</f>
        <v>1</v>
      </c>
      <c r="R22" s="203" t="s">
        <v>1282</v>
      </c>
      <c r="S22" s="955"/>
      <c r="T22" s="956"/>
    </row>
    <row r="23" spans="11:20" ht="18" customHeight="1" x14ac:dyDescent="0.15">
      <c r="K23" s="189">
        <v>18</v>
      </c>
      <c r="L23" s="190" t="s">
        <v>1243</v>
      </c>
      <c r="M23" s="190" t="s">
        <v>1280</v>
      </c>
      <c r="N23" s="190" t="s">
        <v>1280</v>
      </c>
      <c r="O23" s="190" t="s">
        <v>1283</v>
      </c>
      <c r="P23" s="201">
        <f>COUNTIF('活動記録 '!$H$9:$M$28,【選択肢】!K23)</f>
        <v>0</v>
      </c>
      <c r="R23" s="203" t="s">
        <v>1284</v>
      </c>
      <c r="S23" s="955"/>
      <c r="T23" s="956"/>
    </row>
    <row r="24" spans="11:20" ht="18" customHeight="1" x14ac:dyDescent="0.15">
      <c r="K24" s="189">
        <v>19</v>
      </c>
      <c r="L24" s="190" t="s">
        <v>1243</v>
      </c>
      <c r="M24" s="190" t="s">
        <v>1280</v>
      </c>
      <c r="N24" s="190" t="s">
        <v>1280</v>
      </c>
      <c r="O24" s="190" t="s">
        <v>1285</v>
      </c>
      <c r="P24" s="201">
        <f>COUNTIF('活動記録 '!$H$9:$M$28,【選択肢】!K24)</f>
        <v>0</v>
      </c>
      <c r="R24" s="203" t="s">
        <v>1286</v>
      </c>
      <c r="S24" s="955"/>
      <c r="T24" s="956"/>
    </row>
    <row r="25" spans="11:20" ht="18" customHeight="1" x14ac:dyDescent="0.15">
      <c r="K25" s="189">
        <v>20</v>
      </c>
      <c r="L25" s="190" t="s">
        <v>1243</v>
      </c>
      <c r="M25" s="190" t="s">
        <v>1280</v>
      </c>
      <c r="N25" s="190" t="s">
        <v>1280</v>
      </c>
      <c r="O25" s="190" t="s">
        <v>1287</v>
      </c>
      <c r="P25" s="201">
        <f>COUNTIF('活動記録 '!$H$9:$M$28,【選択肢】!K25)</f>
        <v>0</v>
      </c>
      <c r="R25" s="203"/>
      <c r="S25" s="955"/>
      <c r="T25" s="956"/>
    </row>
    <row r="26" spans="11:20" ht="18" customHeight="1" x14ac:dyDescent="0.15">
      <c r="K26" s="189">
        <v>21</v>
      </c>
      <c r="L26" s="190" t="s">
        <v>1243</v>
      </c>
      <c r="M26" s="190" t="s">
        <v>1280</v>
      </c>
      <c r="N26" s="190" t="s">
        <v>1280</v>
      </c>
      <c r="O26" s="190" t="s">
        <v>1288</v>
      </c>
      <c r="P26" s="201">
        <f>COUNTIF('活動記録 '!$H$9:$M$28,【選択肢】!K26)</f>
        <v>0</v>
      </c>
      <c r="R26" s="957" t="s">
        <v>1289</v>
      </c>
      <c r="S26" s="955"/>
      <c r="T26" s="956"/>
    </row>
    <row r="27" spans="11:20" ht="18" customHeight="1" x14ac:dyDescent="0.15">
      <c r="K27" s="189">
        <v>22</v>
      </c>
      <c r="L27" s="190" t="s">
        <v>1243</v>
      </c>
      <c r="M27" s="190" t="s">
        <v>1280</v>
      </c>
      <c r="N27" s="190" t="s">
        <v>1280</v>
      </c>
      <c r="O27" s="190" t="s">
        <v>1290</v>
      </c>
      <c r="P27" s="201">
        <f>COUNTIF('活動記録 '!$H$9:$M$28,【選択肢】!K27)</f>
        <v>0</v>
      </c>
      <c r="R27" s="203" t="s">
        <v>1291</v>
      </c>
      <c r="S27" s="955"/>
      <c r="T27" s="956"/>
    </row>
    <row r="28" spans="11:20" ht="18" customHeight="1" x14ac:dyDescent="0.15">
      <c r="K28" s="189">
        <v>23</v>
      </c>
      <c r="L28" s="190" t="s">
        <v>1243</v>
      </c>
      <c r="M28" s="190" t="s">
        <v>1280</v>
      </c>
      <c r="N28" s="190" t="s">
        <v>1280</v>
      </c>
      <c r="O28" s="190" t="s">
        <v>1292</v>
      </c>
      <c r="P28" s="201">
        <f>COUNTIF('活動記録 '!$H$9:$M$28,【選択肢】!K28)</f>
        <v>0</v>
      </c>
      <c r="R28" s="203" t="s">
        <v>1293</v>
      </c>
      <c r="S28" s="955"/>
      <c r="T28" s="956"/>
    </row>
    <row r="29" spans="11:20" ht="18" customHeight="1" x14ac:dyDescent="0.15">
      <c r="K29" s="189">
        <v>24</v>
      </c>
      <c r="L29" s="190" t="s">
        <v>1294</v>
      </c>
      <c r="M29" s="190" t="s">
        <v>975</v>
      </c>
      <c r="N29" s="190" t="s">
        <v>1295</v>
      </c>
      <c r="O29" s="190" t="s">
        <v>1296</v>
      </c>
      <c r="P29" s="201">
        <f>COUNTIF('活動記録 '!$H$9:$M$28,【選択肢】!K29)</f>
        <v>1</v>
      </c>
      <c r="R29" s="960"/>
      <c r="T29" s="961"/>
    </row>
    <row r="30" spans="11:20" ht="18" customHeight="1" x14ac:dyDescent="0.15">
      <c r="K30" s="189">
        <v>25</v>
      </c>
      <c r="L30" s="190" t="s">
        <v>1294</v>
      </c>
      <c r="M30" s="190" t="s">
        <v>975</v>
      </c>
      <c r="N30" s="190" t="s">
        <v>1295</v>
      </c>
      <c r="O30" s="190" t="s">
        <v>1297</v>
      </c>
      <c r="P30" s="201">
        <f>COUNTIF('活動記録 '!$H$9:$M$28,【選択肢】!K30)</f>
        <v>1</v>
      </c>
      <c r="R30" s="954" t="s">
        <v>1298</v>
      </c>
      <c r="S30" s="955"/>
      <c r="T30" s="956"/>
    </row>
    <row r="31" spans="11:20" ht="18" customHeight="1" x14ac:dyDescent="0.15">
      <c r="K31" s="189">
        <v>26</v>
      </c>
      <c r="L31" s="190" t="s">
        <v>1294</v>
      </c>
      <c r="M31" s="190" t="s">
        <v>975</v>
      </c>
      <c r="N31" s="190" t="s">
        <v>1295</v>
      </c>
      <c r="O31" s="190" t="s">
        <v>1299</v>
      </c>
      <c r="P31" s="201">
        <f>COUNTIF('活動記録 '!$H$9:$M$28,【選択肢】!K31)</f>
        <v>1</v>
      </c>
      <c r="R31" s="2042" t="s">
        <v>1300</v>
      </c>
      <c r="S31" s="2043"/>
      <c r="T31" s="2044"/>
    </row>
    <row r="32" spans="11:20" ht="18" customHeight="1" x14ac:dyDescent="0.15">
      <c r="K32" s="189">
        <v>27</v>
      </c>
      <c r="L32" s="190" t="s">
        <v>1294</v>
      </c>
      <c r="M32" s="190" t="s">
        <v>975</v>
      </c>
      <c r="N32" s="190" t="s">
        <v>1295</v>
      </c>
      <c r="O32" s="190" t="s">
        <v>1301</v>
      </c>
      <c r="P32" s="201">
        <f>COUNTIF('活動記録 '!$H$9:$M$28,【選択肢】!K32)</f>
        <v>1</v>
      </c>
      <c r="R32" s="203" t="s">
        <v>1302</v>
      </c>
      <c r="S32" s="955"/>
      <c r="T32" s="956"/>
    </row>
    <row r="33" spans="11:20" ht="18" customHeight="1" x14ac:dyDescent="0.15">
      <c r="K33" s="189">
        <v>28</v>
      </c>
      <c r="L33" s="190" t="s">
        <v>1294</v>
      </c>
      <c r="M33" s="190" t="s">
        <v>975</v>
      </c>
      <c r="N33" s="190" t="s">
        <v>352</v>
      </c>
      <c r="O33" s="190" t="s">
        <v>1303</v>
      </c>
      <c r="P33" s="201">
        <f>COUNTIF('活動記録 '!$H$9:$M$28,【選択肢】!K33)</f>
        <v>1</v>
      </c>
      <c r="R33" s="203" t="s">
        <v>1304</v>
      </c>
      <c r="S33" s="955"/>
      <c r="T33" s="956"/>
    </row>
    <row r="34" spans="11:20" ht="18" customHeight="1" x14ac:dyDescent="0.15">
      <c r="K34" s="189">
        <v>29</v>
      </c>
      <c r="L34" s="190" t="s">
        <v>1294</v>
      </c>
      <c r="M34" s="190" t="s">
        <v>1305</v>
      </c>
      <c r="N34" s="190" t="s">
        <v>282</v>
      </c>
      <c r="O34" s="190" t="s">
        <v>1306</v>
      </c>
      <c r="P34" s="201">
        <f>COUNTIF('活動記録 '!$H$9:$M$28,【選択肢】!K34)</f>
        <v>1</v>
      </c>
      <c r="R34" s="206" t="s">
        <v>1268</v>
      </c>
      <c r="S34" s="207"/>
      <c r="T34" s="208"/>
    </row>
    <row r="35" spans="11:20" ht="18" customHeight="1" x14ac:dyDescent="0.15">
      <c r="K35" s="189">
        <v>30</v>
      </c>
      <c r="L35" s="190" t="s">
        <v>1294</v>
      </c>
      <c r="M35" s="190" t="s">
        <v>358</v>
      </c>
      <c r="N35" s="190" t="s">
        <v>982</v>
      </c>
      <c r="O35" s="190" t="s">
        <v>1307</v>
      </c>
      <c r="P35" s="201">
        <f>COUNTIF('活動記録 '!$H$9:$M$28,【選択肢】!K35)</f>
        <v>1</v>
      </c>
    </row>
    <row r="36" spans="11:20" ht="18" customHeight="1" x14ac:dyDescent="0.15">
      <c r="K36" s="189">
        <v>31</v>
      </c>
      <c r="L36" s="190" t="s">
        <v>1294</v>
      </c>
      <c r="M36" s="190" t="s">
        <v>358</v>
      </c>
      <c r="N36" s="190" t="s">
        <v>190</v>
      </c>
      <c r="O36" s="190" t="s">
        <v>1308</v>
      </c>
      <c r="P36" s="201">
        <f>COUNTIF('活動記録 '!$H$9:$M$28,【選択肢】!K36)</f>
        <v>1</v>
      </c>
    </row>
    <row r="37" spans="11:20" ht="18" customHeight="1" x14ac:dyDescent="0.15">
      <c r="K37" s="189">
        <v>32</v>
      </c>
      <c r="L37" s="190" t="s">
        <v>1294</v>
      </c>
      <c r="M37" s="190" t="s">
        <v>358</v>
      </c>
      <c r="N37" s="190" t="s">
        <v>191</v>
      </c>
      <c r="O37" s="190" t="s">
        <v>1309</v>
      </c>
      <c r="P37" s="201">
        <f>COUNTIF('活動記録 '!$H$9:$M$28,【選択肢】!K37)</f>
        <v>1</v>
      </c>
    </row>
    <row r="38" spans="11:20" ht="18" customHeight="1" x14ac:dyDescent="0.15">
      <c r="K38" s="189">
        <v>33</v>
      </c>
      <c r="L38" s="190" t="s">
        <v>1294</v>
      </c>
      <c r="M38" s="190" t="s">
        <v>358</v>
      </c>
      <c r="N38" s="190" t="s">
        <v>192</v>
      </c>
      <c r="O38" s="190" t="s">
        <v>1310</v>
      </c>
      <c r="P38" s="201">
        <f>COUNTIF('活動記録 '!$H$9:$M$28,【選択肢】!K38)</f>
        <v>0</v>
      </c>
    </row>
    <row r="39" spans="11:20" ht="18" customHeight="1" x14ac:dyDescent="0.15">
      <c r="K39" s="189">
        <v>34</v>
      </c>
      <c r="L39" s="190" t="s">
        <v>1294</v>
      </c>
      <c r="M39" s="190" t="s">
        <v>352</v>
      </c>
      <c r="N39" s="190" t="s">
        <v>1311</v>
      </c>
      <c r="O39" s="190" t="s">
        <v>1312</v>
      </c>
      <c r="P39" s="201">
        <f>COUNTIF('活動記録 '!$H$9:$M$28,【選択肢】!K39)</f>
        <v>1</v>
      </c>
    </row>
    <row r="40" spans="11:20" ht="18" customHeight="1" x14ac:dyDescent="0.15">
      <c r="K40" s="189">
        <v>35</v>
      </c>
      <c r="L40" s="190" t="s">
        <v>1294</v>
      </c>
      <c r="M40" s="190" t="s">
        <v>352</v>
      </c>
      <c r="N40" s="190" t="s">
        <v>1004</v>
      </c>
      <c r="O40" s="190" t="s">
        <v>1313</v>
      </c>
      <c r="P40" s="201">
        <f>COUNTIF('活動記録 '!$H$9:$M$28,【選択肢】!K40)</f>
        <v>1</v>
      </c>
    </row>
    <row r="41" spans="11:20" ht="18" customHeight="1" x14ac:dyDescent="0.15">
      <c r="K41" s="189">
        <v>36</v>
      </c>
      <c r="L41" s="190" t="s">
        <v>1294</v>
      </c>
      <c r="M41" s="190" t="s">
        <v>352</v>
      </c>
      <c r="N41" s="190" t="s">
        <v>1314</v>
      </c>
      <c r="O41" s="190" t="s">
        <v>1315</v>
      </c>
      <c r="P41" s="201">
        <f>COUNTIF('活動記録 '!$H$9:$M$28,【選択肢】!K41)</f>
        <v>1</v>
      </c>
    </row>
    <row r="42" spans="11:20" ht="18" customHeight="1" x14ac:dyDescent="0.15">
      <c r="K42" s="189">
        <v>37</v>
      </c>
      <c r="L42" s="190" t="s">
        <v>1294</v>
      </c>
      <c r="M42" s="190" t="s">
        <v>352</v>
      </c>
      <c r="N42" s="190" t="s">
        <v>1316</v>
      </c>
      <c r="O42" s="190" t="s">
        <v>1317</v>
      </c>
      <c r="P42" s="201">
        <f>COUNTIF('活動記録 '!$H$9:$M$28,【選択肢】!K42)</f>
        <v>0</v>
      </c>
      <c r="Q42" s="209" t="s">
        <v>1318</v>
      </c>
    </row>
    <row r="43" spans="11:20" ht="18" customHeight="1" x14ac:dyDescent="0.15">
      <c r="K43" s="189">
        <v>38</v>
      </c>
      <c r="L43" s="190" t="s">
        <v>1294</v>
      </c>
      <c r="M43" s="190" t="s">
        <v>352</v>
      </c>
      <c r="N43" s="190" t="s">
        <v>1319</v>
      </c>
      <c r="O43" s="210" t="s">
        <v>1320</v>
      </c>
      <c r="P43" s="201">
        <f>COUNTIF('活動記録 '!$H$9:$M$28,【選択肢】!K43)</f>
        <v>0</v>
      </c>
      <c r="Q43" s="962" t="s">
        <v>1321</v>
      </c>
      <c r="S43" s="211"/>
    </row>
    <row r="44" spans="11:20" ht="18" customHeight="1" x14ac:dyDescent="0.15">
      <c r="K44" s="189">
        <v>39</v>
      </c>
      <c r="L44" s="190" t="s">
        <v>1294</v>
      </c>
      <c r="M44" s="190" t="s">
        <v>358</v>
      </c>
      <c r="N44" s="190" t="s">
        <v>1311</v>
      </c>
      <c r="O44" s="212" t="s">
        <v>359</v>
      </c>
      <c r="P44" s="201">
        <f>COUNTIF('活動記録 '!$H$9:$M$28,【選択肢】!K44)</f>
        <v>1</v>
      </c>
      <c r="Q44" s="213" t="s">
        <v>359</v>
      </c>
      <c r="R44" s="214"/>
    </row>
    <row r="45" spans="11:20" ht="18" customHeight="1" x14ac:dyDescent="0.15">
      <c r="K45" s="189">
        <v>40</v>
      </c>
      <c r="L45" s="190" t="s">
        <v>1294</v>
      </c>
      <c r="M45" s="190" t="s">
        <v>358</v>
      </c>
      <c r="N45" s="190" t="s">
        <v>1311</v>
      </c>
      <c r="O45" s="212" t="s">
        <v>1322</v>
      </c>
      <c r="P45" s="201">
        <f>COUNTIF('活動記録 '!$H$9:$M$28,【選択肢】!K45)</f>
        <v>0</v>
      </c>
      <c r="Q45" s="213" t="s">
        <v>1322</v>
      </c>
      <c r="R45" s="214"/>
    </row>
    <row r="46" spans="11:20" ht="18" customHeight="1" x14ac:dyDescent="0.15">
      <c r="K46" s="189">
        <v>41</v>
      </c>
      <c r="L46" s="190" t="s">
        <v>1294</v>
      </c>
      <c r="M46" s="190" t="s">
        <v>358</v>
      </c>
      <c r="N46" s="190" t="s">
        <v>1311</v>
      </c>
      <c r="O46" s="212" t="s">
        <v>1323</v>
      </c>
      <c r="P46" s="201">
        <f>COUNTIF('活動記録 '!$H$9:$M$28,【選択肢】!K46)</f>
        <v>0</v>
      </c>
      <c r="Q46" s="213" t="s">
        <v>1323</v>
      </c>
      <c r="R46" s="214"/>
    </row>
    <row r="47" spans="11:20" ht="18" customHeight="1" x14ac:dyDescent="0.15">
      <c r="K47" s="189">
        <v>42</v>
      </c>
      <c r="L47" s="190" t="s">
        <v>1294</v>
      </c>
      <c r="M47" s="190" t="s">
        <v>358</v>
      </c>
      <c r="N47" s="190" t="s">
        <v>1004</v>
      </c>
      <c r="O47" s="212" t="s">
        <v>1324</v>
      </c>
      <c r="P47" s="201">
        <f>COUNTIF('活動記録 '!$H$9:$M$28,【選択肢】!K47)</f>
        <v>0</v>
      </c>
      <c r="Q47" s="213" t="s">
        <v>1324</v>
      </c>
      <c r="R47" s="214"/>
    </row>
    <row r="48" spans="11:20" ht="18" customHeight="1" x14ac:dyDescent="0.15">
      <c r="K48" s="189">
        <v>43</v>
      </c>
      <c r="L48" s="190" t="s">
        <v>1294</v>
      </c>
      <c r="M48" s="190" t="s">
        <v>358</v>
      </c>
      <c r="N48" s="190" t="s">
        <v>1004</v>
      </c>
      <c r="O48" s="212" t="s">
        <v>360</v>
      </c>
      <c r="P48" s="201">
        <f>COUNTIF('活動記録 '!$H$9:$M$28,【選択肢】!K48)</f>
        <v>1</v>
      </c>
      <c r="Q48" s="213" t="s">
        <v>360</v>
      </c>
      <c r="R48" s="214"/>
    </row>
    <row r="49" spans="11:20" ht="18" customHeight="1" x14ac:dyDescent="0.15">
      <c r="K49" s="189">
        <v>44</v>
      </c>
      <c r="L49" s="190" t="s">
        <v>1294</v>
      </c>
      <c r="M49" s="190" t="s">
        <v>358</v>
      </c>
      <c r="N49" s="190" t="s">
        <v>1004</v>
      </c>
      <c r="O49" s="212" t="s">
        <v>1325</v>
      </c>
      <c r="P49" s="201">
        <f>COUNTIF('活動記録 '!$H$9:$M$28,【選択肢】!K49)</f>
        <v>0</v>
      </c>
      <c r="Q49" s="213" t="s">
        <v>1325</v>
      </c>
      <c r="R49" s="214"/>
    </row>
    <row r="50" spans="11:20" ht="18" customHeight="1" x14ac:dyDescent="0.15">
      <c r="K50" s="189">
        <v>45</v>
      </c>
      <c r="L50" s="190" t="s">
        <v>1294</v>
      </c>
      <c r="M50" s="190" t="s">
        <v>358</v>
      </c>
      <c r="N50" s="190" t="s">
        <v>1314</v>
      </c>
      <c r="O50" s="212" t="s">
        <v>1326</v>
      </c>
      <c r="P50" s="201">
        <f>COUNTIF('活動記録 '!$H$9:$M$28,【選択肢】!K50)</f>
        <v>0</v>
      </c>
      <c r="Q50" s="213" t="s">
        <v>1326</v>
      </c>
      <c r="R50" s="214"/>
    </row>
    <row r="51" spans="11:20" ht="18" customHeight="1" x14ac:dyDescent="0.15">
      <c r="K51" s="189">
        <v>46</v>
      </c>
      <c r="L51" s="190" t="s">
        <v>1294</v>
      </c>
      <c r="M51" s="190" t="s">
        <v>358</v>
      </c>
      <c r="N51" s="190" t="s">
        <v>1314</v>
      </c>
      <c r="O51" s="212" t="s">
        <v>361</v>
      </c>
      <c r="P51" s="201">
        <f>COUNTIF('活動記録 '!$H$9:$M$28,【選択肢】!K51)</f>
        <v>1</v>
      </c>
      <c r="Q51" s="213" t="s">
        <v>361</v>
      </c>
      <c r="R51" s="214"/>
    </row>
    <row r="52" spans="11:20" ht="18" customHeight="1" x14ac:dyDescent="0.15">
      <c r="K52" s="189">
        <v>47</v>
      </c>
      <c r="L52" s="190" t="s">
        <v>1294</v>
      </c>
      <c r="M52" s="190" t="s">
        <v>358</v>
      </c>
      <c r="N52" s="190" t="s">
        <v>1314</v>
      </c>
      <c r="O52" s="212" t="s">
        <v>362</v>
      </c>
      <c r="P52" s="201">
        <f>COUNTIF('活動記録 '!$H$9:$M$28,【選択肢】!K52)</f>
        <v>1</v>
      </c>
      <c r="Q52" s="213" t="s">
        <v>362</v>
      </c>
      <c r="R52" s="214"/>
    </row>
    <row r="53" spans="11:20" ht="18" customHeight="1" x14ac:dyDescent="0.15">
      <c r="K53" s="189">
        <v>48</v>
      </c>
      <c r="L53" s="190" t="s">
        <v>1294</v>
      </c>
      <c r="M53" s="190" t="s">
        <v>358</v>
      </c>
      <c r="N53" s="190" t="s">
        <v>1316</v>
      </c>
      <c r="O53" s="212" t="s">
        <v>1327</v>
      </c>
      <c r="P53" s="201">
        <f>COUNTIF('活動記録 '!$H$9:$M$28,【選択肢】!K53)</f>
        <v>0</v>
      </c>
      <c r="Q53" s="213" t="s">
        <v>1327</v>
      </c>
      <c r="R53" s="214"/>
    </row>
    <row r="54" spans="11:20" ht="18" customHeight="1" x14ac:dyDescent="0.15">
      <c r="K54" s="189">
        <v>49</v>
      </c>
      <c r="L54" s="190" t="s">
        <v>1294</v>
      </c>
      <c r="M54" s="190" t="s">
        <v>358</v>
      </c>
      <c r="N54" s="190" t="s">
        <v>1316</v>
      </c>
      <c r="O54" s="212" t="s">
        <v>1328</v>
      </c>
      <c r="P54" s="201">
        <f>COUNTIF('活動記録 '!$H$9:$M$28,【選択肢】!K54)</f>
        <v>0</v>
      </c>
      <c r="Q54" s="213" t="s">
        <v>1328</v>
      </c>
      <c r="R54" s="214"/>
    </row>
    <row r="55" spans="11:20" ht="18" customHeight="1" x14ac:dyDescent="0.15">
      <c r="K55" s="189">
        <v>50</v>
      </c>
      <c r="L55" s="190" t="s">
        <v>1294</v>
      </c>
      <c r="M55" s="190" t="s">
        <v>358</v>
      </c>
      <c r="N55" s="190" t="s">
        <v>1319</v>
      </c>
      <c r="O55" s="212" t="s">
        <v>1329</v>
      </c>
      <c r="P55" s="201">
        <f>COUNTIF('活動記録 '!$H$9:$M$28,【選択肢】!K55)</f>
        <v>0</v>
      </c>
      <c r="Q55" s="213" t="s">
        <v>1329</v>
      </c>
      <c r="R55" s="215" t="s">
        <v>1318</v>
      </c>
    </row>
    <row r="56" spans="11:20" ht="18" customHeight="1" x14ac:dyDescent="0.15">
      <c r="K56" s="189">
        <v>51</v>
      </c>
      <c r="L56" s="190" t="s">
        <v>1294</v>
      </c>
      <c r="M56" s="190" t="s">
        <v>365</v>
      </c>
      <c r="N56" s="190" t="s">
        <v>365</v>
      </c>
      <c r="O56" s="216" t="s">
        <v>1330</v>
      </c>
      <c r="P56" s="201">
        <f>COUNTIF('活動記録 '!$H$9:$M$28,【選択肢】!K56)</f>
        <v>1</v>
      </c>
      <c r="Q56" s="217"/>
      <c r="R56" s="184" t="s">
        <v>1331</v>
      </c>
      <c r="S56" s="218"/>
      <c r="T56" s="211"/>
    </row>
    <row r="57" spans="11:20" ht="18" customHeight="1" x14ac:dyDescent="0.15">
      <c r="K57" s="189">
        <v>52</v>
      </c>
      <c r="L57" s="190" t="s">
        <v>1294</v>
      </c>
      <c r="M57" s="190" t="s">
        <v>1332</v>
      </c>
      <c r="N57" s="190" t="s">
        <v>1332</v>
      </c>
      <c r="O57" s="190" t="s">
        <v>1333</v>
      </c>
      <c r="P57" s="201">
        <f>COUNTIF('活動記録 '!$H$9:$M$28,【選択肢】!K57)</f>
        <v>1</v>
      </c>
      <c r="R57" s="219" t="s">
        <v>370</v>
      </c>
      <c r="S57" s="220"/>
      <c r="T57" s="221"/>
    </row>
    <row r="58" spans="11:20" ht="18" customHeight="1" x14ac:dyDescent="0.15">
      <c r="K58" s="189">
        <v>53</v>
      </c>
      <c r="L58" s="190" t="s">
        <v>1294</v>
      </c>
      <c r="M58" s="190" t="s">
        <v>1332</v>
      </c>
      <c r="N58" s="190" t="s">
        <v>1332</v>
      </c>
      <c r="O58" s="252" t="s">
        <v>1334</v>
      </c>
      <c r="P58" s="201">
        <f>COUNTIF('活動記録 '!$H$9:$M$28,【選択肢】!K58)</f>
        <v>0</v>
      </c>
      <c r="R58" s="252" t="s">
        <v>1335</v>
      </c>
      <c r="S58" s="220"/>
      <c r="T58" s="221"/>
    </row>
    <row r="59" spans="11:20" ht="18" customHeight="1" x14ac:dyDescent="0.15">
      <c r="K59" s="189">
        <v>54</v>
      </c>
      <c r="L59" s="190" t="s">
        <v>1294</v>
      </c>
      <c r="M59" s="190" t="s">
        <v>1332</v>
      </c>
      <c r="N59" s="190" t="s">
        <v>1332</v>
      </c>
      <c r="O59" s="190" t="s">
        <v>1336</v>
      </c>
      <c r="P59" s="201">
        <f>COUNTIF('活動記録 '!$H$9:$M$28,【選択肢】!K59)</f>
        <v>0</v>
      </c>
      <c r="R59" s="222" t="s">
        <v>1337</v>
      </c>
      <c r="S59" s="220"/>
      <c r="T59" s="221"/>
    </row>
    <row r="60" spans="11:20" ht="18" customHeight="1" x14ac:dyDescent="0.15">
      <c r="K60" s="189">
        <v>55</v>
      </c>
      <c r="L60" s="190" t="s">
        <v>1294</v>
      </c>
      <c r="M60" s="190" t="s">
        <v>1332</v>
      </c>
      <c r="N60" s="190" t="s">
        <v>1332</v>
      </c>
      <c r="O60" s="190" t="s">
        <v>1338</v>
      </c>
      <c r="P60" s="201">
        <f>COUNTIF('活動記録 '!$H$9:$M$28,【選択肢】!K60)</f>
        <v>1</v>
      </c>
      <c r="R60" s="222" t="s">
        <v>371</v>
      </c>
      <c r="S60" s="220"/>
      <c r="T60" s="221"/>
    </row>
    <row r="61" spans="11:20" ht="18" customHeight="1" x14ac:dyDescent="0.15">
      <c r="K61" s="189">
        <v>56</v>
      </c>
      <c r="L61" s="190" t="s">
        <v>1294</v>
      </c>
      <c r="M61" s="190" t="s">
        <v>1332</v>
      </c>
      <c r="N61" s="190" t="s">
        <v>1332</v>
      </c>
      <c r="O61" s="190" t="s">
        <v>1339</v>
      </c>
      <c r="P61" s="201">
        <f>COUNTIF('活動記録 '!$H$9:$M$28,【選択肢】!K61)</f>
        <v>2</v>
      </c>
      <c r="R61" s="222" t="s">
        <v>372</v>
      </c>
      <c r="S61" s="220"/>
      <c r="T61" s="221"/>
    </row>
    <row r="62" spans="11:20" ht="18" customHeight="1" x14ac:dyDescent="0.15">
      <c r="K62" s="189">
        <v>57</v>
      </c>
      <c r="L62" s="190" t="s">
        <v>1294</v>
      </c>
      <c r="M62" s="190" t="s">
        <v>1332</v>
      </c>
      <c r="N62" s="190" t="s">
        <v>1332</v>
      </c>
      <c r="O62" s="190" t="s">
        <v>1340</v>
      </c>
      <c r="P62" s="201">
        <f>COUNTIF('活動記録 '!$H$9:$M$28,【選択肢】!K62)</f>
        <v>1</v>
      </c>
      <c r="R62" s="222" t="s">
        <v>373</v>
      </c>
      <c r="S62" s="220"/>
      <c r="T62" s="221"/>
    </row>
    <row r="63" spans="11:20" ht="18" customHeight="1" x14ac:dyDescent="0.15">
      <c r="K63" s="189">
        <v>58</v>
      </c>
      <c r="L63" s="190" t="s">
        <v>1294</v>
      </c>
      <c r="M63" s="190" t="s">
        <v>1332</v>
      </c>
      <c r="N63" s="190" t="s">
        <v>1332</v>
      </c>
      <c r="O63" s="190" t="s">
        <v>1341</v>
      </c>
      <c r="P63" s="201">
        <f>COUNTIF('活動記録 '!$H$9:$M$28,【選択肢】!K63)</f>
        <v>0</v>
      </c>
      <c r="R63" s="222" t="s">
        <v>1342</v>
      </c>
      <c r="S63" s="220"/>
      <c r="T63" s="221"/>
    </row>
    <row r="64" spans="11:20" ht="18" customHeight="1" x14ac:dyDescent="0.15">
      <c r="K64" s="189">
        <v>59</v>
      </c>
      <c r="L64" s="190" t="s">
        <v>1294</v>
      </c>
      <c r="M64" s="190" t="s">
        <v>1332</v>
      </c>
      <c r="N64" s="190" t="s">
        <v>1332</v>
      </c>
      <c r="O64" s="190" t="s">
        <v>1343</v>
      </c>
      <c r="P64" s="201">
        <f>COUNTIF('活動記録 '!$H$9:$M$28,【選択肢】!K64)</f>
        <v>0</v>
      </c>
      <c r="R64" s="223" t="s">
        <v>1344</v>
      </c>
      <c r="S64" s="215" t="s">
        <v>1318</v>
      </c>
      <c r="T64" s="221"/>
    </row>
    <row r="65" spans="11:20" ht="18" customHeight="1" x14ac:dyDescent="0.15">
      <c r="K65" s="189">
        <v>60</v>
      </c>
      <c r="L65" s="190" t="s">
        <v>1294</v>
      </c>
      <c r="M65" s="190" t="s">
        <v>1332</v>
      </c>
      <c r="N65" s="190" t="s">
        <v>1332</v>
      </c>
      <c r="O65" s="190" t="s">
        <v>1345</v>
      </c>
      <c r="P65" s="201">
        <f>COUNTIF('活動記録 '!$H$9:$M$28,【選択肢】!K65)</f>
        <v>0</v>
      </c>
      <c r="R65" s="224"/>
      <c r="S65" s="184" t="s">
        <v>1346</v>
      </c>
      <c r="T65" s="218"/>
    </row>
    <row r="66" spans="11:20" ht="18" customHeight="1" x14ac:dyDescent="0.15">
      <c r="K66" s="189">
        <v>61</v>
      </c>
      <c r="L66" s="190" t="s">
        <v>1347</v>
      </c>
      <c r="M66" s="190" t="s">
        <v>358</v>
      </c>
      <c r="N66" s="190" t="s">
        <v>190</v>
      </c>
      <c r="O66" s="190" t="s">
        <v>1348</v>
      </c>
      <c r="P66" s="201">
        <f>COUNTIF('活動記録 '!$H$9:$M$28,【選択肢】!K66)</f>
        <v>1</v>
      </c>
      <c r="S66" s="219" t="s">
        <v>398</v>
      </c>
      <c r="T66" s="220"/>
    </row>
    <row r="67" spans="11:20" ht="18" customHeight="1" x14ac:dyDescent="0.15">
      <c r="K67" s="189">
        <v>62</v>
      </c>
      <c r="L67" s="190" t="s">
        <v>1347</v>
      </c>
      <c r="M67" s="190" t="s">
        <v>358</v>
      </c>
      <c r="N67" s="190" t="s">
        <v>190</v>
      </c>
      <c r="O67" s="190" t="s">
        <v>1349</v>
      </c>
      <c r="P67" s="201">
        <f>COUNTIF('活動記録 '!$H$9:$M$28,【選択肢】!K67)</f>
        <v>0</v>
      </c>
      <c r="S67" s="222" t="s">
        <v>401</v>
      </c>
      <c r="T67" s="220"/>
    </row>
    <row r="68" spans="11:20" ht="18" customHeight="1" x14ac:dyDescent="0.15">
      <c r="K68" s="189">
        <v>63</v>
      </c>
      <c r="L68" s="190" t="s">
        <v>1347</v>
      </c>
      <c r="M68" s="190" t="s">
        <v>358</v>
      </c>
      <c r="N68" s="190" t="s">
        <v>191</v>
      </c>
      <c r="O68" s="190" t="s">
        <v>1350</v>
      </c>
      <c r="P68" s="201">
        <f>COUNTIF('活動記録 '!$H$9:$M$28,【選択肢】!K68)</f>
        <v>0</v>
      </c>
      <c r="S68" s="222" t="s">
        <v>404</v>
      </c>
      <c r="T68" s="220"/>
    </row>
    <row r="69" spans="11:20" ht="18" customHeight="1" x14ac:dyDescent="0.15">
      <c r="K69" s="189">
        <v>64</v>
      </c>
      <c r="L69" s="190" t="s">
        <v>1347</v>
      </c>
      <c r="M69" s="190" t="s">
        <v>358</v>
      </c>
      <c r="N69" s="190" t="s">
        <v>191</v>
      </c>
      <c r="O69" s="190" t="s">
        <v>1351</v>
      </c>
      <c r="P69" s="201">
        <f>COUNTIF('活動記録 '!$H$9:$M$28,【選択肢】!K69)</f>
        <v>0</v>
      </c>
      <c r="S69" s="222" t="s">
        <v>1352</v>
      </c>
      <c r="T69" s="220"/>
    </row>
    <row r="70" spans="11:20" ht="18" customHeight="1" x14ac:dyDescent="0.15">
      <c r="K70" s="189">
        <v>65</v>
      </c>
      <c r="L70" s="190" t="s">
        <v>1347</v>
      </c>
      <c r="M70" s="190" t="s">
        <v>358</v>
      </c>
      <c r="N70" s="190" t="s">
        <v>192</v>
      </c>
      <c r="O70" s="190" t="s">
        <v>1353</v>
      </c>
      <c r="P70" s="201">
        <f>COUNTIF('活動記録 '!$H$9:$M$28,【選択肢】!K70)</f>
        <v>0</v>
      </c>
      <c r="S70" s="222" t="s">
        <v>1354</v>
      </c>
      <c r="T70" s="220"/>
    </row>
    <row r="71" spans="11:20" ht="18" customHeight="1" x14ac:dyDescent="0.15">
      <c r="K71" s="225">
        <v>66</v>
      </c>
      <c r="L71" s="210" t="s">
        <v>1347</v>
      </c>
      <c r="M71" s="210" t="s">
        <v>358</v>
      </c>
      <c r="N71" s="210" t="s">
        <v>192</v>
      </c>
      <c r="O71" s="210" t="s">
        <v>1355</v>
      </c>
      <c r="P71" s="201">
        <f>COUNTIF('活動記録 '!$H$9:$M$28,【選択肢】!K71)</f>
        <v>1</v>
      </c>
      <c r="S71" s="223" t="s">
        <v>407</v>
      </c>
      <c r="T71" s="220"/>
    </row>
    <row r="72" spans="11:20" x14ac:dyDescent="0.15">
      <c r="K72" s="226"/>
      <c r="L72" s="226"/>
      <c r="M72" s="226"/>
      <c r="N72" s="226"/>
      <c r="O72" s="226"/>
      <c r="P72" s="226"/>
      <c r="S72" s="224"/>
    </row>
    <row r="73" spans="11:20" x14ac:dyDescent="0.15">
      <c r="K73" s="227"/>
      <c r="L73" s="227"/>
      <c r="M73" s="227"/>
      <c r="N73" s="227"/>
      <c r="O73" s="227"/>
      <c r="P73" s="226"/>
    </row>
    <row r="74" spans="11:20" x14ac:dyDescent="0.15">
      <c r="K74" s="228"/>
      <c r="L74" s="228"/>
      <c r="M74" s="228" t="s">
        <v>1356</v>
      </c>
      <c r="N74" s="228"/>
      <c r="O74" s="228"/>
      <c r="P74" s="229"/>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dimension ref="A1:IW30"/>
  <sheetViews>
    <sheetView view="pageBreakPreview" zoomScaleNormal="100" zoomScaleSheetLayoutView="100" workbookViewId="0">
      <selection activeCell="I7" sqref="I7"/>
    </sheetView>
  </sheetViews>
  <sheetFormatPr defaultColWidth="9" defaultRowHeight="18.75" x14ac:dyDescent="0.15"/>
  <cols>
    <col min="1" max="2" width="2.75" style="8" customWidth="1"/>
    <col min="3" max="3" width="13" style="8" customWidth="1"/>
    <col min="4" max="4" width="13.75" style="8" customWidth="1"/>
    <col min="5" max="5" width="54.25" style="8" customWidth="1"/>
    <col min="6" max="6" width="2.75" style="8" customWidth="1"/>
    <col min="7" max="7" width="5.75" style="8" customWidth="1"/>
    <col min="8" max="16384" width="9" style="8"/>
  </cols>
  <sheetData>
    <row r="1" spans="1:257" ht="24" customHeight="1" x14ac:dyDescent="0.15">
      <c r="A1" s="305" t="s">
        <v>78</v>
      </c>
      <c r="B1" s="276"/>
      <c r="C1" s="276"/>
      <c r="D1" s="276"/>
      <c r="E1" s="276"/>
      <c r="F1" s="276"/>
    </row>
    <row r="2" spans="1:257" ht="36.75" customHeight="1" x14ac:dyDescent="0.15">
      <c r="B2" s="994" t="s">
        <v>79</v>
      </c>
      <c r="C2" s="994"/>
      <c r="D2" s="994"/>
      <c r="E2" s="994"/>
    </row>
    <row r="3" spans="1:257" ht="40.5" customHeight="1" x14ac:dyDescent="0.15">
      <c r="B3" s="994" t="s">
        <v>80</v>
      </c>
      <c r="C3" s="994"/>
      <c r="D3" s="994"/>
      <c r="E3" s="994"/>
    </row>
    <row r="4" spans="1:257" ht="23.25" customHeight="1" x14ac:dyDescent="0.15">
      <c r="A4" s="305" t="s">
        <v>20</v>
      </c>
      <c r="B4" s="277"/>
      <c r="C4" s="276"/>
      <c r="D4" s="277"/>
      <c r="E4" s="277"/>
      <c r="F4" s="276"/>
      <c r="G4" s="276"/>
      <c r="H4" s="276"/>
      <c r="I4" s="987"/>
      <c r="J4" s="987"/>
      <c r="K4" s="987"/>
      <c r="L4" s="987"/>
      <c r="M4" s="987"/>
      <c r="N4" s="987"/>
      <c r="O4" s="987"/>
      <c r="P4" s="987"/>
      <c r="Q4" s="987"/>
      <c r="R4" s="987"/>
      <c r="S4" s="987"/>
      <c r="T4" s="987"/>
      <c r="U4" s="987"/>
      <c r="V4" s="987"/>
      <c r="W4" s="987"/>
      <c r="X4" s="987"/>
      <c r="Y4" s="987"/>
      <c r="Z4" s="987"/>
      <c r="AA4" s="987"/>
      <c r="AB4" s="987"/>
      <c r="AC4" s="987"/>
      <c r="AD4" s="987"/>
      <c r="AE4" s="987"/>
      <c r="AF4" s="987"/>
      <c r="AG4" s="987"/>
      <c r="AH4" s="987"/>
      <c r="AI4" s="987"/>
      <c r="AJ4" s="987"/>
      <c r="AK4" s="987"/>
      <c r="AL4" s="987"/>
      <c r="AM4" s="987"/>
      <c r="AN4" s="987"/>
      <c r="AO4" s="987"/>
      <c r="AP4" s="987"/>
      <c r="AQ4" s="987"/>
      <c r="AR4" s="987"/>
      <c r="AS4" s="987"/>
      <c r="AT4" s="987"/>
      <c r="AU4" s="987"/>
      <c r="AV4" s="987"/>
      <c r="AW4" s="987"/>
      <c r="AX4" s="987"/>
      <c r="AY4" s="987"/>
      <c r="AZ4" s="987"/>
      <c r="BA4" s="987"/>
      <c r="BB4" s="987"/>
      <c r="BC4" s="987"/>
      <c r="BD4" s="987"/>
      <c r="BE4" s="987"/>
      <c r="BF4" s="987"/>
      <c r="BG4" s="987"/>
      <c r="BH4" s="987"/>
      <c r="BI4" s="987"/>
      <c r="BJ4" s="987"/>
      <c r="BK4" s="987"/>
      <c r="BL4" s="987"/>
      <c r="BM4" s="987"/>
      <c r="BN4" s="987"/>
      <c r="BO4" s="987"/>
      <c r="BP4" s="987"/>
      <c r="BQ4" s="987"/>
      <c r="BR4" s="987"/>
      <c r="BS4" s="987"/>
      <c r="BT4" s="987"/>
      <c r="BU4" s="987"/>
      <c r="BV4" s="987"/>
      <c r="BW4" s="987"/>
      <c r="BX4" s="987"/>
      <c r="BY4" s="987"/>
      <c r="BZ4" s="987"/>
      <c r="CA4" s="987"/>
      <c r="CB4" s="987"/>
      <c r="CC4" s="987"/>
      <c r="CD4" s="987"/>
      <c r="CE4" s="987"/>
      <c r="CF4" s="987"/>
      <c r="CG4" s="987"/>
      <c r="CH4" s="987"/>
      <c r="CI4" s="987"/>
      <c r="CJ4" s="987"/>
      <c r="CK4" s="987"/>
      <c r="CL4" s="987"/>
      <c r="CM4" s="987"/>
      <c r="CN4" s="987"/>
      <c r="CO4" s="987"/>
      <c r="CP4" s="987"/>
      <c r="CQ4" s="987"/>
      <c r="CR4" s="987"/>
      <c r="CS4" s="987"/>
      <c r="CT4" s="987"/>
      <c r="CU4" s="987"/>
      <c r="CV4" s="987"/>
      <c r="CW4" s="987"/>
      <c r="CX4" s="987"/>
      <c r="CY4" s="987"/>
      <c r="CZ4" s="987"/>
      <c r="DA4" s="987"/>
      <c r="DB4" s="987"/>
      <c r="DC4" s="987"/>
      <c r="DD4" s="987"/>
      <c r="DE4" s="987"/>
      <c r="DF4" s="987"/>
      <c r="DG4" s="987"/>
      <c r="DH4" s="987"/>
      <c r="DI4" s="987"/>
      <c r="DJ4" s="987"/>
      <c r="DK4" s="987"/>
      <c r="DL4" s="987"/>
      <c r="DM4" s="987"/>
      <c r="DN4" s="987"/>
      <c r="DO4" s="987"/>
      <c r="DP4" s="987"/>
      <c r="DQ4" s="987"/>
      <c r="DR4" s="987"/>
      <c r="DS4" s="987"/>
      <c r="DT4" s="987"/>
      <c r="DU4" s="987"/>
      <c r="DV4" s="987"/>
      <c r="DW4" s="987"/>
      <c r="DX4" s="987"/>
      <c r="DY4" s="987"/>
      <c r="DZ4" s="987"/>
      <c r="EA4" s="987"/>
      <c r="EB4" s="987"/>
      <c r="EC4" s="987"/>
      <c r="ED4" s="987"/>
      <c r="EE4" s="987"/>
      <c r="EF4" s="987"/>
      <c r="EG4" s="987"/>
      <c r="EH4" s="987"/>
      <c r="EI4" s="987"/>
      <c r="EJ4" s="987"/>
      <c r="EK4" s="987"/>
      <c r="EL4" s="987"/>
      <c r="EM4" s="987"/>
      <c r="EN4" s="987"/>
      <c r="EO4" s="987"/>
      <c r="EP4" s="987"/>
      <c r="EQ4" s="987"/>
      <c r="ER4" s="987"/>
      <c r="ES4" s="987"/>
      <c r="ET4" s="987"/>
      <c r="EU4" s="987"/>
      <c r="EV4" s="987"/>
      <c r="EW4" s="987"/>
      <c r="EX4" s="987"/>
      <c r="EY4" s="987"/>
      <c r="EZ4" s="987"/>
      <c r="FA4" s="987"/>
      <c r="FB4" s="987"/>
      <c r="FC4" s="987"/>
      <c r="FD4" s="987"/>
      <c r="FE4" s="987"/>
      <c r="FF4" s="987"/>
      <c r="FG4" s="987"/>
      <c r="FH4" s="987"/>
      <c r="FI4" s="987"/>
      <c r="FJ4" s="987"/>
      <c r="FK4" s="987"/>
      <c r="FL4" s="987"/>
      <c r="FM4" s="987"/>
      <c r="FN4" s="987"/>
      <c r="FO4" s="987"/>
      <c r="FP4" s="987"/>
      <c r="FQ4" s="987"/>
      <c r="FR4" s="987"/>
      <c r="FS4" s="987"/>
      <c r="FT4" s="987"/>
      <c r="FU4" s="987"/>
      <c r="FV4" s="987"/>
      <c r="FW4" s="987"/>
      <c r="FX4" s="987"/>
      <c r="FY4" s="987"/>
      <c r="FZ4" s="987"/>
      <c r="GA4" s="987"/>
      <c r="GB4" s="987"/>
      <c r="GC4" s="987"/>
      <c r="GD4" s="987"/>
      <c r="GE4" s="987"/>
      <c r="GF4" s="987"/>
      <c r="GG4" s="987"/>
      <c r="GH4" s="987"/>
      <c r="GI4" s="987"/>
      <c r="GJ4" s="987"/>
      <c r="GK4" s="987"/>
      <c r="GL4" s="987"/>
      <c r="GM4" s="987"/>
      <c r="GN4" s="987"/>
      <c r="GO4" s="987"/>
      <c r="GP4" s="987"/>
      <c r="GQ4" s="987"/>
      <c r="GR4" s="987"/>
      <c r="GS4" s="987"/>
      <c r="GT4" s="987"/>
      <c r="GU4" s="987"/>
      <c r="GV4" s="987"/>
      <c r="GW4" s="987"/>
      <c r="GX4" s="987"/>
      <c r="GY4" s="987"/>
      <c r="GZ4" s="987"/>
      <c r="HA4" s="987"/>
      <c r="HB4" s="987"/>
      <c r="HC4" s="987"/>
      <c r="HD4" s="987"/>
      <c r="HE4" s="987"/>
      <c r="HF4" s="987"/>
      <c r="HG4" s="987"/>
      <c r="HH4" s="987"/>
      <c r="HI4" s="987"/>
      <c r="HJ4" s="987"/>
      <c r="HK4" s="987"/>
      <c r="HL4" s="987"/>
      <c r="HM4" s="987"/>
      <c r="HN4" s="987"/>
      <c r="HO4" s="987"/>
      <c r="HP4" s="987"/>
      <c r="HQ4" s="987"/>
      <c r="HR4" s="987"/>
      <c r="HS4" s="987"/>
      <c r="HT4" s="987"/>
      <c r="HU4" s="987"/>
      <c r="HV4" s="987"/>
      <c r="HW4" s="987"/>
      <c r="HX4" s="987"/>
      <c r="HY4" s="987"/>
      <c r="HZ4" s="987"/>
      <c r="IA4" s="987"/>
      <c r="IB4" s="987"/>
      <c r="IC4" s="987"/>
      <c r="ID4" s="987"/>
      <c r="IE4" s="987"/>
      <c r="IF4" s="987"/>
      <c r="IG4" s="987"/>
      <c r="IH4" s="987"/>
      <c r="II4" s="987"/>
      <c r="IJ4" s="987"/>
      <c r="IK4" s="987"/>
      <c r="IL4" s="987"/>
      <c r="IM4" s="987"/>
      <c r="IN4" s="987"/>
      <c r="IO4" s="987"/>
      <c r="IP4" s="987"/>
      <c r="IQ4" s="987"/>
      <c r="IR4" s="987"/>
      <c r="IS4" s="987"/>
      <c r="IT4" s="987"/>
      <c r="IU4" s="987"/>
      <c r="IV4" s="987"/>
      <c r="IW4" s="987"/>
    </row>
    <row r="5" spans="1:257" ht="25.5" customHeight="1" x14ac:dyDescent="0.15">
      <c r="A5" s="7" t="s">
        <v>21</v>
      </c>
    </row>
    <row r="6" spans="1:257" ht="25.5" customHeight="1" x14ac:dyDescent="0.15">
      <c r="B6" s="978" t="s">
        <v>22</v>
      </c>
      <c r="C6" s="979"/>
      <c r="D6" s="258" t="s">
        <v>23</v>
      </c>
      <c r="E6" s="258" t="s">
        <v>24</v>
      </c>
    </row>
    <row r="7" spans="1:257" ht="36" customHeight="1" x14ac:dyDescent="0.15">
      <c r="B7" s="289" t="s">
        <v>25</v>
      </c>
      <c r="C7" s="289"/>
      <c r="D7" s="289" t="s">
        <v>26</v>
      </c>
      <c r="E7" s="294" t="s">
        <v>27</v>
      </c>
    </row>
    <row r="8" spans="1:257" ht="36" customHeight="1" x14ac:dyDescent="0.15">
      <c r="B8" s="289" t="s">
        <v>28</v>
      </c>
      <c r="C8" s="289"/>
      <c r="D8" s="289" t="s">
        <v>26</v>
      </c>
      <c r="E8" s="294" t="s">
        <v>29</v>
      </c>
    </row>
    <row r="9" spans="1:257" ht="36" customHeight="1" x14ac:dyDescent="0.15">
      <c r="B9" s="304" t="s">
        <v>30</v>
      </c>
      <c r="C9" s="289"/>
      <c r="D9" s="289" t="s">
        <v>26</v>
      </c>
      <c r="E9" s="294" t="s">
        <v>31</v>
      </c>
    </row>
    <row r="10" spans="1:257" ht="36" customHeight="1" x14ac:dyDescent="0.15">
      <c r="A10" s="268"/>
      <c r="B10" s="300"/>
      <c r="C10" s="293" t="s">
        <v>32</v>
      </c>
      <c r="D10" s="304" t="s">
        <v>26</v>
      </c>
      <c r="E10" s="890" t="s">
        <v>33</v>
      </c>
    </row>
    <row r="11" spans="1:257" x14ac:dyDescent="0.15">
      <c r="A11" s="268"/>
      <c r="B11" s="300"/>
      <c r="C11" s="303" t="s">
        <v>81</v>
      </c>
      <c r="D11" s="302" t="s">
        <v>35</v>
      </c>
      <c r="E11" s="301" t="s">
        <v>82</v>
      </c>
    </row>
    <row r="12" spans="1:257" ht="29.1" customHeight="1" x14ac:dyDescent="0.15">
      <c r="A12" s="268"/>
      <c r="B12" s="300"/>
      <c r="C12" s="292" t="s">
        <v>37</v>
      </c>
      <c r="D12" s="289" t="s">
        <v>26</v>
      </c>
      <c r="E12" s="294" t="s">
        <v>38</v>
      </c>
    </row>
    <row r="13" spans="1:257" ht="29.1" customHeight="1" x14ac:dyDescent="0.15">
      <c r="A13" s="268"/>
      <c r="B13" s="300"/>
      <c r="C13" s="262" t="s">
        <v>39</v>
      </c>
      <c r="D13" s="269" t="s">
        <v>35</v>
      </c>
      <c r="E13" s="257" t="s">
        <v>40</v>
      </c>
    </row>
    <row r="14" spans="1:257" ht="29.1" customHeight="1" x14ac:dyDescent="0.15">
      <c r="A14" s="268"/>
      <c r="B14" s="299"/>
      <c r="C14" s="292" t="s">
        <v>41</v>
      </c>
      <c r="D14" s="1001" t="s">
        <v>42</v>
      </c>
      <c r="E14" s="294" t="s">
        <v>43</v>
      </c>
    </row>
    <row r="15" spans="1:257" ht="29.1" customHeight="1" x14ac:dyDescent="0.15">
      <c r="B15" s="298" t="s">
        <v>44</v>
      </c>
      <c r="C15" s="298"/>
      <c r="D15" s="1002"/>
      <c r="E15" s="297" t="s">
        <v>45</v>
      </c>
    </row>
    <row r="16" spans="1:257" ht="29.1" customHeight="1" x14ac:dyDescent="0.15">
      <c r="B16" s="1003" t="s">
        <v>46</v>
      </c>
      <c r="C16" s="1004"/>
      <c r="D16" s="289" t="s">
        <v>35</v>
      </c>
      <c r="E16" s="294" t="s">
        <v>47</v>
      </c>
    </row>
    <row r="17" spans="1:5" ht="29.1" customHeight="1" x14ac:dyDescent="0.15">
      <c r="B17" s="997" t="s">
        <v>48</v>
      </c>
      <c r="C17" s="998"/>
      <c r="D17" s="289" t="s">
        <v>35</v>
      </c>
      <c r="E17" s="294" t="s">
        <v>49</v>
      </c>
    </row>
    <row r="18" spans="1:5" ht="29.1" customHeight="1" x14ac:dyDescent="0.15">
      <c r="B18" s="296" t="s">
        <v>44</v>
      </c>
      <c r="C18" s="296"/>
      <c r="D18" s="296" t="s">
        <v>26</v>
      </c>
      <c r="E18" s="295" t="s">
        <v>50</v>
      </c>
    </row>
    <row r="19" spans="1:5" ht="6" customHeight="1" x14ac:dyDescent="0.15"/>
    <row r="20" spans="1:5" ht="17.25" customHeight="1" x14ac:dyDescent="0.15">
      <c r="A20" s="7" t="s">
        <v>51</v>
      </c>
    </row>
    <row r="21" spans="1:5" ht="24.75" customHeight="1" x14ac:dyDescent="0.15">
      <c r="B21" s="999" t="s">
        <v>22</v>
      </c>
      <c r="C21" s="1000"/>
      <c r="D21" s="291" t="s">
        <v>23</v>
      </c>
      <c r="E21" s="291" t="s">
        <v>24</v>
      </c>
    </row>
    <row r="22" spans="1:5" ht="33" customHeight="1" x14ac:dyDescent="0.15">
      <c r="B22" s="292" t="s">
        <v>52</v>
      </c>
      <c r="C22" s="292"/>
      <c r="D22" s="289" t="s">
        <v>53</v>
      </c>
      <c r="E22" s="294" t="s">
        <v>54</v>
      </c>
    </row>
    <row r="23" spans="1:5" ht="24.75" customHeight="1" x14ac:dyDescent="0.15">
      <c r="B23" s="292" t="s">
        <v>55</v>
      </c>
      <c r="C23" s="292"/>
      <c r="D23" s="289" t="s">
        <v>26</v>
      </c>
      <c r="E23" s="289" t="s">
        <v>56</v>
      </c>
    </row>
    <row r="24" spans="1:5" ht="24.75" customHeight="1" x14ac:dyDescent="0.15">
      <c r="B24" s="293" t="s">
        <v>57</v>
      </c>
      <c r="C24" s="292"/>
      <c r="D24" s="289" t="s">
        <v>26</v>
      </c>
      <c r="E24" s="289" t="s">
        <v>58</v>
      </c>
    </row>
    <row r="25" spans="1:5" ht="19.5" customHeight="1" x14ac:dyDescent="0.15">
      <c r="B25" s="261"/>
      <c r="C25" s="260" t="s">
        <v>59</v>
      </c>
      <c r="D25" s="255" t="s">
        <v>35</v>
      </c>
      <c r="E25" s="259" t="s">
        <v>60</v>
      </c>
    </row>
    <row r="26" spans="1:5" ht="4.5" customHeight="1" x14ac:dyDescent="0.15"/>
    <row r="27" spans="1:5" ht="19.5" customHeight="1" x14ac:dyDescent="0.15">
      <c r="A27" s="7" t="s">
        <v>61</v>
      </c>
    </row>
    <row r="28" spans="1:5" ht="23.25" customHeight="1" x14ac:dyDescent="0.15">
      <c r="B28" s="999" t="s">
        <v>22</v>
      </c>
      <c r="C28" s="1000"/>
      <c r="D28" s="291" t="s">
        <v>23</v>
      </c>
      <c r="E28" s="291" t="s">
        <v>62</v>
      </c>
    </row>
    <row r="29" spans="1:5" ht="24.75" customHeight="1" x14ac:dyDescent="0.15">
      <c r="B29" s="995" t="s">
        <v>63</v>
      </c>
      <c r="C29" s="996"/>
      <c r="D29" s="290"/>
      <c r="E29" s="289" t="s">
        <v>64</v>
      </c>
    </row>
    <row r="30" spans="1:5" ht="24.75" customHeight="1" x14ac:dyDescent="0.15">
      <c r="B30" s="289" t="s">
        <v>65</v>
      </c>
      <c r="C30" s="289"/>
      <c r="D30" s="290"/>
      <c r="E30" s="289" t="s">
        <v>66</v>
      </c>
    </row>
  </sheetData>
  <mergeCells count="92">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 ref="FR4:FT4"/>
    <mergeCell ref="IR4:IT4"/>
    <mergeCell ref="IU4:IW4"/>
    <mergeCell ref="IC4:IE4"/>
    <mergeCell ref="IF4:IH4"/>
    <mergeCell ref="II4:IK4"/>
    <mergeCell ref="GY4:HA4"/>
    <mergeCell ref="HB4:HD4"/>
    <mergeCell ref="FU4:FW4"/>
    <mergeCell ref="FX4:FZ4"/>
    <mergeCell ref="GA4:GC4"/>
    <mergeCell ref="GD4:GF4"/>
    <mergeCell ref="GJ4:GL4"/>
    <mergeCell ref="FC4:FE4"/>
    <mergeCell ref="FF4:FH4"/>
    <mergeCell ref="FI4:FK4"/>
    <mergeCell ref="FL4:FN4"/>
    <mergeCell ref="FO4:FQ4"/>
    <mergeCell ref="EQ4:ES4"/>
    <mergeCell ref="ET4:EV4"/>
    <mergeCell ref="EW4:EY4"/>
    <mergeCell ref="EZ4:FB4"/>
    <mergeCell ref="DS4:DU4"/>
    <mergeCell ref="DV4:DX4"/>
    <mergeCell ref="DY4:EA4"/>
    <mergeCell ref="EB4:ED4"/>
    <mergeCell ref="EE4:EG4"/>
    <mergeCell ref="EH4:EJ4"/>
    <mergeCell ref="EK4:EM4"/>
    <mergeCell ref="EN4:EP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CC6F-575A-4940-B942-C1B4CF9F1C53}">
  <sheetPr>
    <tabColor rgb="FFFF0000"/>
  </sheetPr>
  <dimension ref="A1:FL75"/>
  <sheetViews>
    <sheetView view="pageBreakPreview" topLeftCell="BK1" zoomScale="85" zoomScaleNormal="70" zoomScaleSheetLayoutView="85" workbookViewId="0">
      <selection activeCell="CJ7" sqref="CJ7"/>
    </sheetView>
  </sheetViews>
  <sheetFormatPr defaultColWidth="9" defaultRowHeight="12" x14ac:dyDescent="0.15"/>
  <cols>
    <col min="1" max="1" width="6.75" style="712" customWidth="1"/>
    <col min="2" max="2" width="7" style="712" customWidth="1"/>
    <col min="3" max="3" width="9.75" style="712" customWidth="1"/>
    <col min="4" max="4" width="7.375" style="713" customWidth="1"/>
    <col min="5" max="5" width="19.125" style="712" customWidth="1"/>
    <col min="6" max="7" width="4" style="712" customWidth="1"/>
    <col min="8" max="22" width="4" style="713" customWidth="1"/>
    <col min="23" max="25" width="6.875" style="712" customWidth="1"/>
    <col min="26" max="26" width="8.25" style="713" customWidth="1"/>
    <col min="27" max="37" width="8.25" style="712" customWidth="1"/>
    <col min="38" max="43" width="6.125" style="712" customWidth="1"/>
    <col min="44" max="48" width="9.75" style="713" customWidth="1"/>
    <col min="49" max="52" width="9.75" style="712" customWidth="1"/>
    <col min="53" max="53" width="9.75" style="713" customWidth="1"/>
    <col min="54" max="58" width="9.75" style="712" customWidth="1"/>
    <col min="59" max="59" width="4" style="712" customWidth="1"/>
    <col min="60" max="73" width="4" style="713" customWidth="1"/>
    <col min="74" max="78" width="4" style="712" customWidth="1"/>
    <col min="79" max="97" width="10.75" style="712" customWidth="1"/>
    <col min="98" max="99" width="4" style="712" customWidth="1"/>
    <col min="100" max="100" width="4.125" style="712" customWidth="1"/>
    <col min="101" max="101" width="4" style="712" customWidth="1"/>
    <col min="102" max="102" width="4.125" style="712" customWidth="1"/>
    <col min="103" max="103" width="4" style="712" customWidth="1"/>
    <col min="104" max="104" width="4.125" style="712" customWidth="1"/>
    <col min="105" max="105" width="4" style="712" customWidth="1"/>
    <col min="106" max="106" width="4.125" style="712" customWidth="1"/>
    <col min="107" max="107" width="4" style="712" customWidth="1"/>
    <col min="108" max="108" width="4.125" style="712" customWidth="1"/>
    <col min="109" max="109" width="4" style="712" customWidth="1"/>
    <col min="110" max="110" width="4.125" style="712" customWidth="1"/>
    <col min="111" max="114" width="4" style="712" customWidth="1"/>
    <col min="115" max="133" width="4" style="713" customWidth="1"/>
    <col min="134" max="142" width="4" style="712" customWidth="1"/>
    <col min="143" max="148" width="5" style="712" customWidth="1"/>
    <col min="149" max="149" width="4" style="712" customWidth="1"/>
    <col min="150" max="150" width="5" style="712" customWidth="1"/>
    <col min="151" max="154" width="8.25" style="712" customWidth="1"/>
    <col min="155" max="155" width="5" style="712" customWidth="1"/>
    <col min="156" max="159" width="8.25" style="712" customWidth="1"/>
    <col min="160" max="160" width="5" style="712" customWidth="1"/>
    <col min="161" max="164" width="8.25" style="712" customWidth="1"/>
    <col min="165" max="165" width="4.875" style="712" customWidth="1"/>
    <col min="166" max="167" width="8.25" style="712" customWidth="1"/>
    <col min="168" max="168" width="5" style="712" customWidth="1"/>
    <col min="169" max="16384" width="9" style="712"/>
  </cols>
  <sheetData>
    <row r="1" spans="1:168" x14ac:dyDescent="0.15">
      <c r="C1" s="790" t="s">
        <v>1357</v>
      </c>
      <c r="D1" s="790"/>
      <c r="CA1" s="791"/>
      <c r="CB1" s="791"/>
      <c r="CC1" s="791"/>
      <c r="CI1" s="791"/>
      <c r="CJ1" s="791"/>
      <c r="CM1" s="791"/>
      <c r="CN1" s="791"/>
      <c r="DG1" s="791"/>
      <c r="DH1" s="791"/>
      <c r="DI1" s="791"/>
    </row>
    <row r="2" spans="1:168" ht="21" customHeight="1" x14ac:dyDescent="0.15">
      <c r="C2" s="790" t="s">
        <v>1358</v>
      </c>
      <c r="D2" s="790"/>
    </row>
    <row r="3" spans="1:168" ht="21" customHeight="1" x14ac:dyDescent="0.15">
      <c r="C3" s="790" t="s">
        <v>169</v>
      </c>
      <c r="D3" s="790"/>
      <c r="ES3" s="789"/>
    </row>
    <row r="4" spans="1:168" s="788" customFormat="1" ht="20.25" customHeight="1" x14ac:dyDescent="0.15">
      <c r="C4" s="2061" t="s">
        <v>1</v>
      </c>
      <c r="D4" s="2061" t="s">
        <v>4</v>
      </c>
      <c r="E4" s="2061" t="s">
        <v>7</v>
      </c>
      <c r="F4" s="2062" t="s">
        <v>1359</v>
      </c>
      <c r="G4" s="2062"/>
      <c r="H4" s="2062" t="s">
        <v>1360</v>
      </c>
      <c r="I4" s="2062"/>
      <c r="J4" s="2062"/>
      <c r="K4" s="2062"/>
      <c r="L4" s="2062"/>
      <c r="M4" s="2062" t="s">
        <v>1361</v>
      </c>
      <c r="N4" s="2062"/>
      <c r="O4" s="2062"/>
      <c r="P4" s="2062"/>
      <c r="Q4" s="2062"/>
      <c r="R4" s="2062"/>
      <c r="S4" s="2062"/>
      <c r="T4" s="2062"/>
      <c r="U4" s="2062"/>
      <c r="V4" s="2062"/>
      <c r="W4" s="2063" t="s">
        <v>1362</v>
      </c>
      <c r="X4" s="2063"/>
      <c r="Y4" s="2063"/>
      <c r="Z4" s="2062" t="s">
        <v>1363</v>
      </c>
      <c r="AA4" s="2062"/>
      <c r="AB4" s="2062"/>
      <c r="AC4" s="2062"/>
      <c r="AD4" s="2062"/>
      <c r="AE4" s="2062"/>
      <c r="AF4" s="2062" t="s">
        <v>1364</v>
      </c>
      <c r="AG4" s="2062"/>
      <c r="AH4" s="2062"/>
      <c r="AI4" s="2062"/>
      <c r="AJ4" s="2071"/>
      <c r="AK4" s="2071"/>
      <c r="AL4" s="2064" t="s">
        <v>1365</v>
      </c>
      <c r="AM4" s="2064"/>
      <c r="AN4" s="2064"/>
      <c r="AO4" s="2064" t="s">
        <v>1366</v>
      </c>
      <c r="AP4" s="2064"/>
      <c r="AQ4" s="2064"/>
      <c r="AR4" s="2065" t="s">
        <v>1367</v>
      </c>
      <c r="AS4" s="2066"/>
      <c r="AT4" s="2066"/>
      <c r="AU4" s="2066"/>
      <c r="AV4" s="2066"/>
      <c r="AW4" s="2066"/>
      <c r="AX4" s="2066"/>
      <c r="AY4" s="2066"/>
      <c r="AZ4" s="2066"/>
      <c r="BA4" s="2066"/>
      <c r="BB4" s="2066"/>
      <c r="BC4" s="2066"/>
      <c r="BD4" s="2066"/>
      <c r="BE4" s="2066"/>
      <c r="BF4" s="2067"/>
      <c r="BG4" s="2061" t="s">
        <v>1368</v>
      </c>
      <c r="BH4" s="2062" t="s">
        <v>242</v>
      </c>
      <c r="BI4" s="2062"/>
      <c r="BJ4" s="2062"/>
      <c r="BK4" s="2062"/>
      <c r="BL4" s="2063" t="s">
        <v>1369</v>
      </c>
      <c r="BM4" s="2063"/>
      <c r="BN4" s="2063"/>
      <c r="BO4" s="2063"/>
      <c r="BP4" s="2063"/>
      <c r="BQ4" s="2063"/>
      <c r="BR4" s="2063"/>
      <c r="BS4" s="2063"/>
      <c r="BT4" s="2075" t="s">
        <v>1370</v>
      </c>
      <c r="BU4" s="2064" t="s">
        <v>1371</v>
      </c>
      <c r="BV4" s="2064"/>
      <c r="BW4" s="2064"/>
      <c r="BX4" s="2064"/>
      <c r="BY4" s="2064"/>
      <c r="BZ4" s="2064"/>
      <c r="CA4" s="2062" t="s">
        <v>1372</v>
      </c>
      <c r="CB4" s="2062"/>
      <c r="CC4" s="2062"/>
      <c r="CD4" s="2062"/>
      <c r="CE4" s="2062"/>
      <c r="CF4" s="2062"/>
      <c r="CG4" s="2062"/>
      <c r="CH4" s="2062" t="s">
        <v>1373</v>
      </c>
      <c r="CI4" s="2062"/>
      <c r="CJ4" s="2062"/>
      <c r="CK4" s="2062"/>
      <c r="CL4" s="2062"/>
      <c r="CM4" s="2062"/>
      <c r="CN4" s="2062"/>
      <c r="CO4" s="2062"/>
      <c r="CP4" s="2062"/>
      <c r="CQ4" s="2062"/>
      <c r="CR4" s="2062"/>
      <c r="CS4" s="2071"/>
      <c r="CT4" s="2068" t="s">
        <v>258</v>
      </c>
      <c r="CU4" s="2069"/>
      <c r="CV4" s="2069"/>
      <c r="CW4" s="2069"/>
      <c r="CX4" s="2069"/>
      <c r="CY4" s="2069"/>
      <c r="CZ4" s="2069"/>
      <c r="DA4" s="2069"/>
      <c r="DB4" s="2069"/>
      <c r="DC4" s="2069"/>
      <c r="DD4" s="2069"/>
      <c r="DE4" s="2069"/>
      <c r="DF4" s="2069"/>
      <c r="DG4" s="2069"/>
      <c r="DH4" s="2069"/>
      <c r="DI4" s="2069"/>
      <c r="DJ4" s="2069"/>
      <c r="DK4" s="2069"/>
      <c r="DL4" s="2069"/>
      <c r="DM4" s="2070"/>
      <c r="DN4" s="2079" t="s">
        <v>170</v>
      </c>
      <c r="DO4" s="2080"/>
      <c r="DP4" s="2080"/>
      <c r="DQ4" s="2080"/>
      <c r="DR4" s="2080"/>
      <c r="DS4" s="2080"/>
      <c r="DT4" s="2080"/>
      <c r="DU4" s="2080"/>
      <c r="DV4" s="2080"/>
      <c r="DW4" s="2080"/>
      <c r="DX4" s="2080"/>
      <c r="DY4" s="2080"/>
      <c r="DZ4" s="2080"/>
      <c r="EA4" s="2080"/>
      <c r="EB4" s="2080"/>
      <c r="EC4" s="2080"/>
      <c r="ED4" s="2080"/>
      <c r="EE4" s="2080"/>
      <c r="EF4" s="2080"/>
      <c r="EG4" s="2080"/>
      <c r="EH4" s="2080"/>
      <c r="EI4" s="2080"/>
      <c r="EJ4" s="2080"/>
      <c r="EK4" s="2080"/>
      <c r="EL4" s="2081"/>
      <c r="EM4" s="2078" t="s">
        <v>1374</v>
      </c>
      <c r="EN4" s="2078"/>
      <c r="EO4" s="2078"/>
      <c r="EP4" s="2078"/>
      <c r="EQ4" s="2078"/>
      <c r="ER4" s="2078"/>
      <c r="ES4" s="2072" t="s">
        <v>1375</v>
      </c>
      <c r="ET4" s="2078" t="s">
        <v>81</v>
      </c>
      <c r="EU4" s="2078"/>
      <c r="EV4" s="2078"/>
      <c r="EW4" s="2078"/>
      <c r="EX4" s="2078"/>
      <c r="EY4" s="2078"/>
      <c r="EZ4" s="2078"/>
      <c r="FA4" s="2078"/>
      <c r="FB4" s="2078"/>
      <c r="FC4" s="2078"/>
      <c r="FD4" s="2078"/>
      <c r="FE4" s="2078"/>
      <c r="FF4" s="2078"/>
      <c r="FG4" s="2078"/>
      <c r="FH4" s="2078"/>
      <c r="FI4" s="2078"/>
      <c r="FJ4" s="2078"/>
      <c r="FK4" s="2078"/>
      <c r="FL4" s="2078"/>
    </row>
    <row r="5" spans="1:168" s="781" customFormat="1" ht="29.25" customHeight="1" x14ac:dyDescent="0.15">
      <c r="C5" s="2061"/>
      <c r="D5" s="2061"/>
      <c r="E5" s="2061"/>
      <c r="F5" s="2062"/>
      <c r="G5" s="2062"/>
      <c r="H5" s="2061" t="s">
        <v>447</v>
      </c>
      <c r="I5" s="2062" t="s">
        <v>1376</v>
      </c>
      <c r="J5" s="2062"/>
      <c r="K5" s="2062"/>
      <c r="L5" s="2062"/>
      <c r="M5" s="2061" t="s">
        <v>447</v>
      </c>
      <c r="N5" s="2068" t="s">
        <v>1376</v>
      </c>
      <c r="O5" s="2069"/>
      <c r="P5" s="2069"/>
      <c r="Q5" s="2069"/>
      <c r="R5" s="2069"/>
      <c r="S5" s="2069"/>
      <c r="T5" s="2069"/>
      <c r="U5" s="2069"/>
      <c r="V5" s="2070"/>
      <c r="W5" s="2063"/>
      <c r="X5" s="2063"/>
      <c r="Y5" s="2063"/>
      <c r="Z5" s="2064" t="s">
        <v>258</v>
      </c>
      <c r="AA5" s="2064"/>
      <c r="AB5" s="2064" t="s">
        <v>1377</v>
      </c>
      <c r="AC5" s="2064"/>
      <c r="AD5" s="2064" t="s">
        <v>260</v>
      </c>
      <c r="AE5" s="2064"/>
      <c r="AF5" s="787"/>
      <c r="AG5" s="786"/>
      <c r="AH5" s="786"/>
      <c r="AI5" s="785"/>
      <c r="AJ5" s="784"/>
      <c r="AK5" s="783"/>
      <c r="AL5" s="2064"/>
      <c r="AM5" s="2064"/>
      <c r="AN5" s="2064"/>
      <c r="AO5" s="2064"/>
      <c r="AP5" s="2064"/>
      <c r="AQ5" s="2064"/>
      <c r="AR5" s="2062" t="s">
        <v>258</v>
      </c>
      <c r="AS5" s="2062"/>
      <c r="AT5" s="2062"/>
      <c r="AU5" s="2062"/>
      <c r="AV5" s="2062"/>
      <c r="AW5" s="2068" t="s">
        <v>1378</v>
      </c>
      <c r="AX5" s="2069"/>
      <c r="AY5" s="2069"/>
      <c r="AZ5" s="2069"/>
      <c r="BA5" s="2070"/>
      <c r="BB5" s="2065" t="s">
        <v>1374</v>
      </c>
      <c r="BC5" s="2066"/>
      <c r="BD5" s="2066"/>
      <c r="BE5" s="2066"/>
      <c r="BF5" s="2067"/>
      <c r="BG5" s="2061"/>
      <c r="BH5" s="2062"/>
      <c r="BI5" s="2062"/>
      <c r="BJ5" s="2062"/>
      <c r="BK5" s="2062"/>
      <c r="BL5" s="2063"/>
      <c r="BM5" s="2063"/>
      <c r="BN5" s="2063"/>
      <c r="BO5" s="2063"/>
      <c r="BP5" s="2063"/>
      <c r="BQ5" s="2063"/>
      <c r="BR5" s="2063"/>
      <c r="BS5" s="2063"/>
      <c r="BT5" s="2076"/>
      <c r="BU5" s="2064"/>
      <c r="BV5" s="2064"/>
      <c r="BW5" s="2064"/>
      <c r="BX5" s="2064"/>
      <c r="BY5" s="2064"/>
      <c r="BZ5" s="2064"/>
      <c r="CA5" s="2062"/>
      <c r="CB5" s="2062"/>
      <c r="CC5" s="2062"/>
      <c r="CD5" s="2062"/>
      <c r="CE5" s="2062"/>
      <c r="CF5" s="2062"/>
      <c r="CG5" s="2071"/>
      <c r="CH5" s="2063" t="s">
        <v>1379</v>
      </c>
      <c r="CI5" s="2063"/>
      <c r="CJ5" s="2063"/>
      <c r="CK5" s="2063"/>
      <c r="CL5" s="2063" t="s">
        <v>1374</v>
      </c>
      <c r="CM5" s="2063"/>
      <c r="CN5" s="2063"/>
      <c r="CO5" s="2063"/>
      <c r="CP5" s="2072" t="s">
        <v>784</v>
      </c>
      <c r="CQ5" s="2075" t="s">
        <v>1380</v>
      </c>
      <c r="CR5" s="2075" t="s">
        <v>1381</v>
      </c>
      <c r="CS5" s="2074" t="s">
        <v>222</v>
      </c>
      <c r="CT5" s="2068" t="s">
        <v>982</v>
      </c>
      <c r="CU5" s="2069"/>
      <c r="CV5" s="2069"/>
      <c r="CW5" s="2070"/>
      <c r="CX5" s="2068" t="s">
        <v>190</v>
      </c>
      <c r="CY5" s="2069"/>
      <c r="CZ5" s="2070"/>
      <c r="DA5" s="2068" t="s">
        <v>191</v>
      </c>
      <c r="DB5" s="2069"/>
      <c r="DC5" s="2070"/>
      <c r="DD5" s="2068" t="s">
        <v>192</v>
      </c>
      <c r="DE5" s="2069"/>
      <c r="DF5" s="2070"/>
      <c r="DG5" s="2065" t="s">
        <v>1382</v>
      </c>
      <c r="DH5" s="2066"/>
      <c r="DI5" s="2066"/>
      <c r="DJ5" s="2066"/>
      <c r="DK5" s="2066"/>
      <c r="DL5" s="2066"/>
      <c r="DM5" s="2067"/>
      <c r="DN5" s="2068" t="s">
        <v>337</v>
      </c>
      <c r="DO5" s="2069"/>
      <c r="DP5" s="2069"/>
      <c r="DQ5" s="2070"/>
      <c r="DR5" s="2064" t="s">
        <v>351</v>
      </c>
      <c r="DS5" s="2064"/>
      <c r="DT5" s="2064"/>
      <c r="DU5" s="2064"/>
      <c r="DV5" s="2064"/>
      <c r="DW5" s="2064"/>
      <c r="DX5" s="2064"/>
      <c r="DY5" s="2064"/>
      <c r="DZ5" s="2064"/>
      <c r="EA5" s="2064"/>
      <c r="EB5" s="2064"/>
      <c r="EC5" s="2064"/>
      <c r="ED5" s="2065" t="s">
        <v>887</v>
      </c>
      <c r="EE5" s="2066"/>
      <c r="EF5" s="2066"/>
      <c r="EG5" s="2066"/>
      <c r="EH5" s="2066"/>
      <c r="EI5" s="2066"/>
      <c r="EJ5" s="2066"/>
      <c r="EK5" s="2066"/>
      <c r="EL5" s="2067"/>
      <c r="EM5" s="2062" t="s">
        <v>190</v>
      </c>
      <c r="EN5" s="2062"/>
      <c r="EO5" s="2068" t="s">
        <v>191</v>
      </c>
      <c r="EP5" s="2069"/>
      <c r="EQ5" s="2068" t="s">
        <v>192</v>
      </c>
      <c r="ER5" s="2070"/>
      <c r="ES5" s="2074"/>
      <c r="ET5" s="2082" t="s">
        <v>1383</v>
      </c>
      <c r="EU5" s="2070" t="s">
        <v>212</v>
      </c>
      <c r="EV5" s="2062"/>
      <c r="EW5" s="2062"/>
      <c r="EX5" s="2062"/>
      <c r="EY5" s="2061" t="s">
        <v>1384</v>
      </c>
      <c r="EZ5" s="2070" t="s">
        <v>212</v>
      </c>
      <c r="FA5" s="2062"/>
      <c r="FB5" s="2062"/>
      <c r="FC5" s="2062"/>
      <c r="FD5" s="2061" t="s">
        <v>1385</v>
      </c>
      <c r="FE5" s="2070" t="s">
        <v>212</v>
      </c>
      <c r="FF5" s="2062"/>
      <c r="FG5" s="2062"/>
      <c r="FH5" s="2062"/>
      <c r="FI5" s="2061" t="s">
        <v>907</v>
      </c>
      <c r="FJ5" s="782" t="s">
        <v>1386</v>
      </c>
      <c r="FK5" s="965" t="s">
        <v>1387</v>
      </c>
      <c r="FL5" s="2061" t="s">
        <v>1388</v>
      </c>
    </row>
    <row r="6" spans="1:168" s="776" customFormat="1" ht="180" customHeight="1" x14ac:dyDescent="0.15">
      <c r="A6" s="780" t="s">
        <v>76</v>
      </c>
      <c r="B6" s="776" t="s">
        <v>1389</v>
      </c>
      <c r="C6" s="2061"/>
      <c r="D6" s="2061"/>
      <c r="E6" s="2061"/>
      <c r="F6" s="968" t="s">
        <v>823</v>
      </c>
      <c r="G6" s="968" t="s">
        <v>824</v>
      </c>
      <c r="H6" s="2061"/>
      <c r="I6" s="964" t="s">
        <v>1390</v>
      </c>
      <c r="J6" s="964" t="s">
        <v>1391</v>
      </c>
      <c r="K6" s="964" t="s">
        <v>1392</v>
      </c>
      <c r="L6" s="964" t="s">
        <v>1393</v>
      </c>
      <c r="M6" s="2061"/>
      <c r="N6" s="964" t="s">
        <v>1394</v>
      </c>
      <c r="O6" s="964" t="s">
        <v>1395</v>
      </c>
      <c r="P6" s="964" t="s">
        <v>1396</v>
      </c>
      <c r="Q6" s="964" t="s">
        <v>1397</v>
      </c>
      <c r="R6" s="964" t="s">
        <v>1398</v>
      </c>
      <c r="S6" s="964" t="s">
        <v>1399</v>
      </c>
      <c r="T6" s="964" t="s">
        <v>1400</v>
      </c>
      <c r="U6" s="964" t="s">
        <v>1401</v>
      </c>
      <c r="V6" s="964" t="s">
        <v>1393</v>
      </c>
      <c r="W6" s="964" t="s">
        <v>446</v>
      </c>
      <c r="X6" s="964" t="s">
        <v>450</v>
      </c>
      <c r="Y6" s="964" t="s">
        <v>222</v>
      </c>
      <c r="Z6" s="964" t="s">
        <v>162</v>
      </c>
      <c r="AA6" s="968" t="s">
        <v>163</v>
      </c>
      <c r="AB6" s="964" t="s">
        <v>162</v>
      </c>
      <c r="AC6" s="964" t="s">
        <v>163</v>
      </c>
      <c r="AD6" s="964" t="s">
        <v>162</v>
      </c>
      <c r="AE6" s="964" t="s">
        <v>163</v>
      </c>
      <c r="AF6" s="964" t="s">
        <v>1402</v>
      </c>
      <c r="AG6" s="964" t="s">
        <v>1403</v>
      </c>
      <c r="AH6" s="964" t="s">
        <v>1404</v>
      </c>
      <c r="AI6" s="967" t="s">
        <v>1405</v>
      </c>
      <c r="AJ6" s="964" t="s">
        <v>1406</v>
      </c>
      <c r="AK6" s="964" t="s">
        <v>1407</v>
      </c>
      <c r="AL6" s="964" t="s">
        <v>1408</v>
      </c>
      <c r="AM6" s="964" t="s">
        <v>1409</v>
      </c>
      <c r="AN6" s="964" t="s">
        <v>1410</v>
      </c>
      <c r="AO6" s="964" t="s">
        <v>1408</v>
      </c>
      <c r="AP6" s="964" t="s">
        <v>1409</v>
      </c>
      <c r="AQ6" s="964" t="s">
        <v>1410</v>
      </c>
      <c r="AR6" s="964" t="s">
        <v>1411</v>
      </c>
      <c r="AS6" s="964" t="s">
        <v>1412</v>
      </c>
      <c r="AT6" s="964" t="s">
        <v>1413</v>
      </c>
      <c r="AU6" s="964" t="s">
        <v>1414</v>
      </c>
      <c r="AV6" s="964" t="s">
        <v>1415</v>
      </c>
      <c r="AW6" s="964" t="s">
        <v>1411</v>
      </c>
      <c r="AX6" s="964" t="s">
        <v>1412</v>
      </c>
      <c r="AY6" s="964" t="s">
        <v>1413</v>
      </c>
      <c r="AZ6" s="964" t="s">
        <v>1414</v>
      </c>
      <c r="BA6" s="964" t="s">
        <v>1415</v>
      </c>
      <c r="BB6" s="964" t="s">
        <v>1411</v>
      </c>
      <c r="BC6" s="964" t="s">
        <v>1412</v>
      </c>
      <c r="BD6" s="964" t="s">
        <v>1413</v>
      </c>
      <c r="BE6" s="964" t="s">
        <v>1414</v>
      </c>
      <c r="BF6" s="964" t="s">
        <v>1416</v>
      </c>
      <c r="BG6" s="2061"/>
      <c r="BH6" s="964" t="s">
        <v>243</v>
      </c>
      <c r="BI6" s="964" t="s">
        <v>244</v>
      </c>
      <c r="BJ6" s="964" t="s">
        <v>245</v>
      </c>
      <c r="BK6" s="964" t="s">
        <v>246</v>
      </c>
      <c r="BL6" s="964" t="s">
        <v>1417</v>
      </c>
      <c r="BM6" s="964" t="s">
        <v>249</v>
      </c>
      <c r="BN6" s="964" t="s">
        <v>250</v>
      </c>
      <c r="BO6" s="964" t="s">
        <v>251</v>
      </c>
      <c r="BP6" s="964" t="s">
        <v>252</v>
      </c>
      <c r="BQ6" s="964" t="s">
        <v>253</v>
      </c>
      <c r="BR6" s="964" t="s">
        <v>254</v>
      </c>
      <c r="BS6" s="964" t="s">
        <v>255</v>
      </c>
      <c r="BT6" s="2077"/>
      <c r="BU6" s="779" t="s">
        <v>1418</v>
      </c>
      <c r="BV6" s="779" t="s">
        <v>1419</v>
      </c>
      <c r="BW6" s="779" t="s">
        <v>1420</v>
      </c>
      <c r="BX6" s="779" t="s">
        <v>1421</v>
      </c>
      <c r="BY6" s="779" t="s">
        <v>1422</v>
      </c>
      <c r="BZ6" s="779" t="s">
        <v>972</v>
      </c>
      <c r="CA6" s="964" t="s">
        <v>1423</v>
      </c>
      <c r="CB6" s="964" t="s">
        <v>1424</v>
      </c>
      <c r="CC6" s="964" t="s">
        <v>1425</v>
      </c>
      <c r="CD6" s="964" t="s">
        <v>1426</v>
      </c>
      <c r="CE6" s="964" t="s">
        <v>1427</v>
      </c>
      <c r="CF6" s="964" t="s">
        <v>774</v>
      </c>
      <c r="CG6" s="967" t="s">
        <v>222</v>
      </c>
      <c r="CH6" s="964" t="s">
        <v>808</v>
      </c>
      <c r="CI6" s="964" t="s">
        <v>778</v>
      </c>
      <c r="CJ6" s="964" t="s">
        <v>780</v>
      </c>
      <c r="CK6" s="964" t="s">
        <v>972</v>
      </c>
      <c r="CL6" s="964" t="s">
        <v>808</v>
      </c>
      <c r="CM6" s="964" t="s">
        <v>778</v>
      </c>
      <c r="CN6" s="964" t="s">
        <v>780</v>
      </c>
      <c r="CO6" s="964" t="s">
        <v>972</v>
      </c>
      <c r="CP6" s="2073"/>
      <c r="CQ6" s="2077"/>
      <c r="CR6" s="2077"/>
      <c r="CS6" s="2073"/>
      <c r="CT6" s="967" t="s">
        <v>1043</v>
      </c>
      <c r="CU6" s="966" t="s">
        <v>1428</v>
      </c>
      <c r="CV6" s="967" t="s">
        <v>1429</v>
      </c>
      <c r="CW6" s="967" t="s">
        <v>951</v>
      </c>
      <c r="CX6" s="967" t="s">
        <v>1050</v>
      </c>
      <c r="CY6" s="967" t="s">
        <v>1052</v>
      </c>
      <c r="CZ6" s="967" t="s">
        <v>1430</v>
      </c>
      <c r="DA6" s="967" t="s">
        <v>1431</v>
      </c>
      <c r="DB6" s="967" t="s">
        <v>1432</v>
      </c>
      <c r="DC6" s="967" t="s">
        <v>959</v>
      </c>
      <c r="DD6" s="967" t="s">
        <v>1060</v>
      </c>
      <c r="DE6" s="967" t="s">
        <v>1061</v>
      </c>
      <c r="DF6" s="967" t="s">
        <v>1433</v>
      </c>
      <c r="DG6" s="964" t="s">
        <v>1434</v>
      </c>
      <c r="DH6" s="964" t="s">
        <v>1435</v>
      </c>
      <c r="DI6" s="964" t="s">
        <v>1436</v>
      </c>
      <c r="DJ6" s="964" t="s">
        <v>1437</v>
      </c>
      <c r="DK6" s="964" t="s">
        <v>970</v>
      </c>
      <c r="DL6" s="964" t="s">
        <v>1438</v>
      </c>
      <c r="DM6" s="964" t="s">
        <v>972</v>
      </c>
      <c r="DN6" s="966" t="s">
        <v>983</v>
      </c>
      <c r="DO6" s="966" t="s">
        <v>984</v>
      </c>
      <c r="DP6" s="966" t="s">
        <v>1439</v>
      </c>
      <c r="DQ6" s="966" t="s">
        <v>986</v>
      </c>
      <c r="DR6" s="779" t="s">
        <v>1142</v>
      </c>
      <c r="DS6" s="964" t="s">
        <v>1143</v>
      </c>
      <c r="DT6" s="964" t="s">
        <v>1440</v>
      </c>
      <c r="DU6" s="964" t="s">
        <v>1441</v>
      </c>
      <c r="DV6" s="964" t="s">
        <v>1006</v>
      </c>
      <c r="DW6" s="964" t="s">
        <v>1007</v>
      </c>
      <c r="DX6" s="964" t="s">
        <v>1008</v>
      </c>
      <c r="DY6" s="964" t="s">
        <v>1442</v>
      </c>
      <c r="DZ6" s="964" t="s">
        <v>1010</v>
      </c>
      <c r="EA6" s="964" t="s">
        <v>1164</v>
      </c>
      <c r="EB6" s="964" t="s">
        <v>1443</v>
      </c>
      <c r="EC6" s="964" t="s">
        <v>1444</v>
      </c>
      <c r="ED6" s="964" t="s">
        <v>1177</v>
      </c>
      <c r="EE6" s="964" t="s">
        <v>1445</v>
      </c>
      <c r="EF6" s="964" t="s">
        <v>1179</v>
      </c>
      <c r="EG6" s="964" t="s">
        <v>1180</v>
      </c>
      <c r="EH6" s="964" t="s">
        <v>1181</v>
      </c>
      <c r="EI6" s="964" t="s">
        <v>435</v>
      </c>
      <c r="EJ6" s="964" t="s">
        <v>1446</v>
      </c>
      <c r="EK6" s="964" t="s">
        <v>1447</v>
      </c>
      <c r="EL6" s="964" t="s">
        <v>1169</v>
      </c>
      <c r="EM6" s="964" t="s">
        <v>1448</v>
      </c>
      <c r="EN6" s="964" t="s">
        <v>1449</v>
      </c>
      <c r="EO6" s="964" t="s">
        <v>1450</v>
      </c>
      <c r="EP6" s="964" t="s">
        <v>1451</v>
      </c>
      <c r="EQ6" s="964" t="s">
        <v>1452</v>
      </c>
      <c r="ER6" s="778" t="s">
        <v>1453</v>
      </c>
      <c r="ES6" s="2073"/>
      <c r="ET6" s="2082"/>
      <c r="EU6" s="777" t="s">
        <v>1402</v>
      </c>
      <c r="EV6" s="964" t="s">
        <v>1403</v>
      </c>
      <c r="EW6" s="964" t="s">
        <v>1404</v>
      </c>
      <c r="EX6" s="964" t="s">
        <v>1405</v>
      </c>
      <c r="EY6" s="2061"/>
      <c r="EZ6" s="777" t="s">
        <v>1402</v>
      </c>
      <c r="FA6" s="964" t="s">
        <v>1403</v>
      </c>
      <c r="FB6" s="964" t="s">
        <v>1404</v>
      </c>
      <c r="FC6" s="964" t="s">
        <v>1405</v>
      </c>
      <c r="FD6" s="2061"/>
      <c r="FE6" s="777" t="s">
        <v>1402</v>
      </c>
      <c r="FF6" s="964" t="s">
        <v>1403</v>
      </c>
      <c r="FG6" s="964" t="s">
        <v>1404</v>
      </c>
      <c r="FH6" s="964" t="s">
        <v>1405</v>
      </c>
      <c r="FI6" s="2061"/>
      <c r="FJ6" s="777" t="s">
        <v>1402</v>
      </c>
      <c r="FK6" s="964" t="s">
        <v>1402</v>
      </c>
      <c r="FL6" s="2061"/>
    </row>
    <row r="7" spans="1:168" s="741" customFormat="1" ht="30.75" customHeight="1" x14ac:dyDescent="0.15">
      <c r="A7" s="741" t="e">
        <f>VLOOKUP(ET7,'市町村コードH30.10.1'!$E$3:$F$1789,2,FALSE)</f>
        <v>#N/A</v>
      </c>
      <c r="B7" s="741">
        <v>1</v>
      </c>
      <c r="C7" s="764" t="str">
        <f>'はじめに（PC）'!D2&amp;""</f>
        <v>○○県</v>
      </c>
      <c r="D7" s="764" t="str">
        <f>'はじめに（PC）'!D3&amp;""</f>
        <v>△△市</v>
      </c>
      <c r="E7" s="764" t="str">
        <f>'はじめに（PC）'!D4</f>
        <v>あいうえお活動組織</v>
      </c>
      <c r="F7" s="774" t="str">
        <f>報告書!B49</f>
        <v>○</v>
      </c>
      <c r="G7" s="774">
        <f>報告書!F49</f>
        <v>0</v>
      </c>
      <c r="H7" s="764">
        <f>構成員一覧!Z5</f>
        <v>2</v>
      </c>
      <c r="I7" s="764">
        <f>構成員一覧!AA5</f>
        <v>2</v>
      </c>
      <c r="J7" s="764">
        <f>構成員一覧!AB5</f>
        <v>2</v>
      </c>
      <c r="K7" s="764">
        <f>構成員一覧!AC5</f>
        <v>0</v>
      </c>
      <c r="L7" s="763">
        <f>SUM(I7:K7)</f>
        <v>4</v>
      </c>
      <c r="M7" s="764">
        <f>構成員一覧!AD5</f>
        <v>6</v>
      </c>
      <c r="N7" s="764">
        <f>構成員一覧!AE5</f>
        <v>1</v>
      </c>
      <c r="O7" s="764">
        <f>構成員一覧!AF5</f>
        <v>1</v>
      </c>
      <c r="P7" s="764">
        <f>構成員一覧!AG5</f>
        <v>0</v>
      </c>
      <c r="Q7" s="764">
        <f>構成員一覧!AH5</f>
        <v>0</v>
      </c>
      <c r="R7" s="764">
        <f>構成員一覧!AI5</f>
        <v>0</v>
      </c>
      <c r="S7" s="764">
        <f>構成員一覧!AJ5</f>
        <v>1</v>
      </c>
      <c r="T7" s="764">
        <f>構成員一覧!AK5</f>
        <v>0</v>
      </c>
      <c r="U7" s="764">
        <f>構成員一覧!AL5</f>
        <v>0</v>
      </c>
      <c r="V7" s="763">
        <f>SUM(N7:U7)</f>
        <v>3</v>
      </c>
      <c r="W7" s="764">
        <f>'活動記録 '!E31</f>
        <v>50</v>
      </c>
      <c r="X7" s="764">
        <f>'活動記録 '!F31</f>
        <v>55</v>
      </c>
      <c r="Y7" s="763">
        <f>SUM(W7:X7)</f>
        <v>105</v>
      </c>
      <c r="Z7" s="773" t="str">
        <f>'様式第1-3号'!D32</f>
        <v>令和４年度</v>
      </c>
      <c r="AA7" s="773" t="str">
        <f>'様式第1-3号'!F32</f>
        <v>令和８年度</v>
      </c>
      <c r="AB7" s="773" t="str">
        <f>'様式第1-3号'!D34</f>
        <v>令和４年度</v>
      </c>
      <c r="AC7" s="773" t="str">
        <f>'様式第1-3号'!F34</f>
        <v>令和８年度</v>
      </c>
      <c r="AD7" s="773" t="str">
        <f>'様式第1-3号'!D36</f>
        <v>令和４年度</v>
      </c>
      <c r="AE7" s="773" t="str">
        <f>'様式第1-3号'!F36</f>
        <v>令和８年度</v>
      </c>
      <c r="AF7" s="768">
        <f>'様式第1-3号'!D45</f>
        <v>10000</v>
      </c>
      <c r="AG7" s="768">
        <f>'様式第1-3号'!F45</f>
        <v>1000</v>
      </c>
      <c r="AH7" s="768">
        <f>'様式第1-3号'!H45</f>
        <v>100</v>
      </c>
      <c r="AI7" s="766">
        <f>SUM(AF7:AH7)</f>
        <v>11100</v>
      </c>
      <c r="AJ7" s="768">
        <f>'様式第1-3号'!M45</f>
        <v>10</v>
      </c>
      <c r="AK7" s="768">
        <f>'様式第1-3号'!B66</f>
        <v>100</v>
      </c>
      <c r="AL7" s="772">
        <f>'様式第1-3号'!F55</f>
        <v>8.1999999999999993</v>
      </c>
      <c r="AM7" s="772">
        <f>'様式第1-3号'!H55</f>
        <v>7.5</v>
      </c>
      <c r="AN7" s="771">
        <f>'様式第1-3号'!J55</f>
        <v>5</v>
      </c>
      <c r="AO7" s="772">
        <f>'様式第1-3号'!F57</f>
        <v>0.3</v>
      </c>
      <c r="AP7" s="772">
        <f>'様式第1-3号'!H57</f>
        <v>1.5</v>
      </c>
      <c r="AQ7" s="771">
        <f>'様式第1-3号'!J57</f>
        <v>3</v>
      </c>
      <c r="AR7" s="768">
        <f>活動計画書!C9</f>
        <v>10100</v>
      </c>
      <c r="AS7" s="768">
        <f>活動計画書!C11</f>
        <v>900</v>
      </c>
      <c r="AT7" s="768">
        <f>活動計画書!C13</f>
        <v>100</v>
      </c>
      <c r="AU7" s="766">
        <f>SUM(AR7:AT7)</f>
        <v>11100</v>
      </c>
      <c r="AV7" s="766">
        <f>活動計画書!E58</f>
        <v>100</v>
      </c>
      <c r="AW7" s="768">
        <f>活動計画書!C21</f>
        <v>10000</v>
      </c>
      <c r="AX7" s="768">
        <f>活動計画書!C23</f>
        <v>1000</v>
      </c>
      <c r="AY7" s="768">
        <f>活動計画書!C25</f>
        <v>100</v>
      </c>
      <c r="AZ7" s="766">
        <f>SUM(AW7:AY7)</f>
        <v>11100</v>
      </c>
      <c r="BA7" s="766">
        <f>活動計画書!K58</f>
        <v>100</v>
      </c>
      <c r="BB7" s="768">
        <f>活動計画書!C33</f>
        <v>10000</v>
      </c>
      <c r="BC7" s="768">
        <f>活動計画書!C35</f>
        <v>1000</v>
      </c>
      <c r="BD7" s="768">
        <f>活動計画書!C37</f>
        <v>100</v>
      </c>
      <c r="BE7" s="766">
        <f>SUM(BB7:BD7)</f>
        <v>11100</v>
      </c>
      <c r="BF7" s="766">
        <f>活動計画書!S58</f>
        <v>100</v>
      </c>
      <c r="BG7" s="764">
        <f>活動計画書!E47</f>
        <v>3</v>
      </c>
      <c r="BH7" s="770">
        <f>活動計画書!E49</f>
        <v>0</v>
      </c>
      <c r="BI7" s="770" t="str">
        <f>活動計画書!I49</f>
        <v>○</v>
      </c>
      <c r="BJ7" s="770" t="str">
        <f>活動計画書!$M$49</f>
        <v>○</v>
      </c>
      <c r="BK7" s="770">
        <f>活動計画書!Q49</f>
        <v>0</v>
      </c>
      <c r="BL7" s="770">
        <f>活動計画書!G51</f>
        <v>0</v>
      </c>
      <c r="BM7" s="770">
        <f>活動計画書!J51</f>
        <v>0</v>
      </c>
      <c r="BN7" s="770">
        <f>活動計画書!M51</f>
        <v>0</v>
      </c>
      <c r="BO7" s="770">
        <f>活動計画書!P51</f>
        <v>0</v>
      </c>
      <c r="BP7" s="770">
        <f>活動計画書!G53</f>
        <v>0</v>
      </c>
      <c r="BQ7" s="770">
        <f>活動計画書!J53</f>
        <v>0</v>
      </c>
      <c r="BR7" s="770">
        <f>活動計画書!M53</f>
        <v>0</v>
      </c>
      <c r="BS7" s="770">
        <f>活動計画書!P53</f>
        <v>0</v>
      </c>
      <c r="BT7" s="770">
        <f>活動計画書!G55</f>
        <v>0</v>
      </c>
      <c r="BU7" s="765">
        <f>活動計画書!B84</f>
        <v>0</v>
      </c>
      <c r="BV7" s="765" t="str">
        <f>活動計画書!B85</f>
        <v>○</v>
      </c>
      <c r="BW7" s="765">
        <f>活動計画書!B86</f>
        <v>0</v>
      </c>
      <c r="BX7" s="765">
        <f>活動計画書!M84</f>
        <v>0</v>
      </c>
      <c r="BY7" s="765">
        <f>活動計画書!M85</f>
        <v>0</v>
      </c>
      <c r="BZ7" s="765">
        <f>活動計画書!M86</f>
        <v>0</v>
      </c>
      <c r="CA7" s="768">
        <f>報告書!L20</f>
        <v>100000</v>
      </c>
      <c r="CB7" s="768">
        <f>報告書!L21</f>
        <v>200000</v>
      </c>
      <c r="CC7" s="768">
        <f>SUM(活動計画書!I16,加算措置!I13)</f>
        <v>3225580</v>
      </c>
      <c r="CD7" s="768">
        <f>SUM(活動計画書!I28,加算措置!I39,加算措置!I71,加算措置!O101)+IFERROR(VLOOKUP("○",加算措置!I76:P78,5,FALSE),0)</f>
        <v>2846400</v>
      </c>
      <c r="CE7" s="768">
        <f>報告書!L23</f>
        <v>1840000</v>
      </c>
      <c r="CF7" s="768">
        <f>報告書!L24</f>
        <v>43</v>
      </c>
      <c r="CG7" s="766">
        <f>SUM(CA7:CF7)</f>
        <v>8212023</v>
      </c>
      <c r="CH7" s="769">
        <f>報告書!L29</f>
        <v>2020000</v>
      </c>
      <c r="CI7" s="769">
        <f>報告書!L30</f>
        <v>500000</v>
      </c>
      <c r="CJ7" s="769">
        <f>報告書!L31</f>
        <v>0</v>
      </c>
      <c r="CK7" s="769">
        <f>報告書!L32</f>
        <v>128000</v>
      </c>
      <c r="CL7" s="769">
        <f>報告書!L34</f>
        <v>80000</v>
      </c>
      <c r="CM7" s="769">
        <f>報告書!L35</f>
        <v>315360</v>
      </c>
      <c r="CN7" s="769">
        <f>報告書!L36</f>
        <v>1644000</v>
      </c>
      <c r="CO7" s="766">
        <f>報告書!L37</f>
        <v>0</v>
      </c>
      <c r="CP7" s="769">
        <f>報告書!L38</f>
        <v>1640</v>
      </c>
      <c r="CQ7" s="768">
        <f>報告書!L39</f>
        <v>105543</v>
      </c>
      <c r="CR7" s="768">
        <f>報告書!L40</f>
        <v>0</v>
      </c>
      <c r="CS7" s="766">
        <f>SUM(CH7:CR7)</f>
        <v>4794543</v>
      </c>
      <c r="CT7" s="766" t="str">
        <f>報告書!O62</f>
        <v>○</v>
      </c>
      <c r="CU7" s="767">
        <f>報告書!T63</f>
        <v>5</v>
      </c>
      <c r="CV7" s="766" t="str">
        <f>報告書!O64</f>
        <v>○</v>
      </c>
      <c r="CW7" s="766" t="str">
        <f>報告書!O65</f>
        <v>×</v>
      </c>
      <c r="CX7" s="766" t="str">
        <f>報告書!O66</f>
        <v>○</v>
      </c>
      <c r="CY7" s="766" t="str">
        <f>報告書!O67</f>
        <v>○</v>
      </c>
      <c r="CZ7" s="766" t="str">
        <f>報告書!O68</f>
        <v>×</v>
      </c>
      <c r="DA7" s="766" t="str">
        <f>報告書!O69</f>
        <v>○</v>
      </c>
      <c r="DB7" s="766" t="str">
        <f>報告書!O70</f>
        <v>○</v>
      </c>
      <c r="DC7" s="766" t="str">
        <f>報告書!O71</f>
        <v>×</v>
      </c>
      <c r="DD7" s="766" t="str">
        <f>報告書!O72</f>
        <v>○</v>
      </c>
      <c r="DE7" s="766" t="str">
        <f>報告書!O73</f>
        <v>○</v>
      </c>
      <c r="DF7" s="766" t="str">
        <f>報告書!O74</f>
        <v>×</v>
      </c>
      <c r="DG7" s="765" t="str">
        <f>報告書!O79</f>
        <v>○</v>
      </c>
      <c r="DH7" s="765" t="str">
        <f>報告書!O80</f>
        <v>－</v>
      </c>
      <c r="DI7" s="765" t="str">
        <f>報告書!O81</f>
        <v>－</v>
      </c>
      <c r="DJ7" s="765" t="str">
        <f>報告書!O82</f>
        <v>－</v>
      </c>
      <c r="DK7" s="765" t="str">
        <f>報告書!O83</f>
        <v>－</v>
      </c>
      <c r="DL7" s="765" t="str">
        <f>報告書!O84</f>
        <v>－</v>
      </c>
      <c r="DM7" s="765" t="str">
        <f>報告書!O85</f>
        <v>－</v>
      </c>
      <c r="DN7" s="765" t="str">
        <f>報告書!O97</f>
        <v>○</v>
      </c>
      <c r="DO7" s="765" t="str">
        <f>報告書!O98</f>
        <v>○</v>
      </c>
      <c r="DP7" s="765" t="str">
        <f>報告書!O99</f>
        <v>○</v>
      </c>
      <c r="DQ7" s="765" t="str">
        <f>報告書!O100</f>
        <v>×</v>
      </c>
      <c r="DR7" s="764" t="str">
        <f>IF(【選択肢】!P44&gt;0,"○","－")</f>
        <v>○</v>
      </c>
      <c r="DS7" s="764" t="str">
        <f>IF(【選択肢】!P45&gt;0,"○","－")</f>
        <v>－</v>
      </c>
      <c r="DT7" s="764" t="str">
        <f>IF(【選択肢】!P46&gt;0,"○","－")</f>
        <v>－</v>
      </c>
      <c r="DU7" s="764" t="str">
        <f>IF(【選択肢】!P47&gt;0,"○","－")</f>
        <v>－</v>
      </c>
      <c r="DV7" s="764" t="str">
        <f>IF(【選択肢】!P48&gt;0,"○","－")</f>
        <v>○</v>
      </c>
      <c r="DW7" s="764" t="str">
        <f>IF(【選択肢】!P49&gt;0,"○","－")</f>
        <v>－</v>
      </c>
      <c r="DX7" s="764" t="str">
        <f>IF(【選択肢】!P50&gt;0,"○","－")</f>
        <v>－</v>
      </c>
      <c r="DY7" s="764" t="str">
        <f>IF(【選択肢】!P51&gt;0,"○","－")</f>
        <v>○</v>
      </c>
      <c r="DZ7" s="764" t="str">
        <f>IF(【選択肢】!P52&gt;0,"○","－")</f>
        <v>○</v>
      </c>
      <c r="EA7" s="764" t="str">
        <f>IF(【選択肢】!P53&gt;0,"○","－")</f>
        <v>－</v>
      </c>
      <c r="EB7" s="764" t="str">
        <f>IF(【選択肢】!P54&gt;0,"○","－")</f>
        <v>－</v>
      </c>
      <c r="EC7" s="764" t="str">
        <f>IF(【選択肢】!P55&gt;0,"○","－")</f>
        <v>－</v>
      </c>
      <c r="ED7" s="763" t="str">
        <f>報告書!O115</f>
        <v>○</v>
      </c>
      <c r="EE7" s="763" t="str">
        <f>報告書!O116</f>
        <v>－</v>
      </c>
      <c r="EF7" s="763" t="str">
        <f>報告書!O117</f>
        <v>－</v>
      </c>
      <c r="EG7" s="763" t="str">
        <f>報告書!O118</f>
        <v>○</v>
      </c>
      <c r="EH7" s="764" t="str">
        <f>報告書!O119</f>
        <v>○</v>
      </c>
      <c r="EI7" s="763" t="str">
        <f>報告書!O120</f>
        <v>○</v>
      </c>
      <c r="EJ7" s="764" t="str">
        <f>報告書!O121</f>
        <v>－</v>
      </c>
      <c r="EK7" s="763" t="str">
        <f>報告書!O122</f>
        <v>－</v>
      </c>
      <c r="EL7" s="763" t="str">
        <f>報告書!O123</f>
        <v>－</v>
      </c>
      <c r="EM7" s="762">
        <f>SUMIFS(報告書!P137:P148,報告書!D137:D148,【選択肢】!S66,報告書!Q137:Q148,【選択肢】!G3)</f>
        <v>0.02</v>
      </c>
      <c r="EN7" s="762">
        <f>SUMIFS(報告書!P137:P148,報告書!D137:D148,【選択肢】!S67,報告書!Q137:Q148,【選択肢】!G3)</f>
        <v>0.1</v>
      </c>
      <c r="EO7" s="762">
        <f>SUMIFS(報告書!P137:P148,報告書!D137:D148,【選択肢】!S68,報告書!Q137:Q148,【選択肢】!G3)</f>
        <v>0</v>
      </c>
      <c r="EP7" s="762">
        <f>SUMIFS(報告書!P137:P148,報告書!D137:D148,【選択肢】!S69,報告書!Q137:Q148,【選択肢】!G3)</f>
        <v>0</v>
      </c>
      <c r="EQ7" s="760">
        <f>SUMIFS(報告書!P137:P148,報告書!D137:D148,【選択肢】!S70,報告書!Q137:Q148,【選択肢】!G4)</f>
        <v>0</v>
      </c>
      <c r="ER7" s="760">
        <f>SUMIFS(報告書!P137:P148,報告書!D137:D148,【選択肢】!S71,報告書!Q137:Q148,【選択肢】!G4)</f>
        <v>1</v>
      </c>
      <c r="ES7" s="759" t="str">
        <f>報告書!L152</f>
        <v>○</v>
      </c>
      <c r="ET7" s="775" t="str">
        <f>IF(EX7&gt;0,"○","")</f>
        <v>○</v>
      </c>
      <c r="EU7" s="759">
        <f>加算措置!C7</f>
        <v>100</v>
      </c>
      <c r="EV7" s="759">
        <f>加算措置!C9</f>
        <v>50</v>
      </c>
      <c r="EW7" s="759">
        <f>加算措置!C11</f>
        <v>10</v>
      </c>
      <c r="EX7" s="759">
        <f>SUM(EU7:EW7)</f>
        <v>160</v>
      </c>
      <c r="EY7" s="775" t="str">
        <f>IF(FC7&gt;0,"○","")</f>
        <v>○</v>
      </c>
      <c r="EZ7" s="759">
        <f>加算措置!C33</f>
        <v>10000</v>
      </c>
      <c r="FA7" s="759">
        <f>加算措置!C35</f>
        <v>1000</v>
      </c>
      <c r="FB7" s="759">
        <f>加算措置!C37</f>
        <v>100</v>
      </c>
      <c r="FC7" s="759">
        <f>SUM(EZ7:FB7)</f>
        <v>11100</v>
      </c>
      <c r="FD7" s="775" t="str">
        <f>IF(FH7&gt;0,"○","")</f>
        <v>○</v>
      </c>
      <c r="FE7" s="759">
        <f>加算措置!C65</f>
        <v>10000</v>
      </c>
      <c r="FF7" s="759">
        <f>加算措置!C67</f>
        <v>1000</v>
      </c>
      <c r="FG7" s="759">
        <f>加算措置!C69</f>
        <v>100</v>
      </c>
      <c r="FH7" s="759">
        <f>SUM(FE7:FG7)</f>
        <v>11100</v>
      </c>
      <c r="FI7" s="775" t="str">
        <f>IF(FJ7&gt;0,"○","")</f>
        <v>○</v>
      </c>
      <c r="FJ7" s="766">
        <f>報告書!S131</f>
        <v>10000</v>
      </c>
      <c r="FK7" s="766">
        <f>報告書!P131</f>
        <v>1000</v>
      </c>
      <c r="FL7" s="759" t="str">
        <f>IF(COUNTIF(加算措置!I76:L78,"○"),"○","")</f>
        <v/>
      </c>
    </row>
    <row r="8" spans="1:168" s="741" customFormat="1" ht="30.75" customHeight="1" x14ac:dyDescent="0.15">
      <c r="A8" s="741" t="e">
        <f>VLOOKUP(ET8,'市町村コードH30.10.1'!$E$3:$F$1789,2,FALSE)</f>
        <v>#N/A</v>
      </c>
      <c r="B8" s="741">
        <v>2</v>
      </c>
      <c r="C8" s="764"/>
      <c r="D8" s="764"/>
      <c r="E8" s="764"/>
      <c r="F8" s="774"/>
      <c r="G8" s="774"/>
      <c r="H8" s="764"/>
      <c r="I8" s="764"/>
      <c r="J8" s="764"/>
      <c r="K8" s="764"/>
      <c r="L8" s="763"/>
      <c r="M8" s="764"/>
      <c r="N8" s="764"/>
      <c r="O8" s="764"/>
      <c r="P8" s="764"/>
      <c r="Q8" s="764"/>
      <c r="R8" s="764"/>
      <c r="S8" s="764"/>
      <c r="T8" s="764"/>
      <c r="U8" s="764"/>
      <c r="V8" s="763"/>
      <c r="W8" s="764"/>
      <c r="X8" s="764"/>
      <c r="Y8" s="763"/>
      <c r="Z8" s="773"/>
      <c r="AA8" s="773"/>
      <c r="AB8" s="773"/>
      <c r="AC8" s="773"/>
      <c r="AD8" s="773"/>
      <c r="AE8" s="773"/>
      <c r="AF8" s="768"/>
      <c r="AG8" s="768"/>
      <c r="AH8" s="768"/>
      <c r="AI8" s="766"/>
      <c r="AJ8" s="768"/>
      <c r="AK8" s="768"/>
      <c r="AL8" s="772"/>
      <c r="AM8" s="772"/>
      <c r="AN8" s="771"/>
      <c r="AO8" s="772"/>
      <c r="AP8" s="772"/>
      <c r="AQ8" s="771"/>
      <c r="AR8" s="768"/>
      <c r="AS8" s="768"/>
      <c r="AT8" s="768"/>
      <c r="AU8" s="766"/>
      <c r="AV8" s="766"/>
      <c r="AW8" s="768"/>
      <c r="AX8" s="768"/>
      <c r="AY8" s="768"/>
      <c r="AZ8" s="766"/>
      <c r="BA8" s="766"/>
      <c r="BB8" s="768"/>
      <c r="BC8" s="768"/>
      <c r="BD8" s="768"/>
      <c r="BE8" s="766"/>
      <c r="BF8" s="766"/>
      <c r="BG8" s="764"/>
      <c r="BH8" s="770"/>
      <c r="BI8" s="770"/>
      <c r="BJ8" s="770"/>
      <c r="BK8" s="770"/>
      <c r="BL8" s="770"/>
      <c r="BM8" s="770"/>
      <c r="BN8" s="770"/>
      <c r="BO8" s="770"/>
      <c r="BP8" s="770"/>
      <c r="BQ8" s="770"/>
      <c r="BR8" s="770"/>
      <c r="BS8" s="770"/>
      <c r="BT8" s="770"/>
      <c r="BU8" s="765"/>
      <c r="BV8" s="765"/>
      <c r="BW8" s="765"/>
      <c r="BX8" s="765"/>
      <c r="BY8" s="765"/>
      <c r="BZ8" s="765"/>
      <c r="CA8" s="768"/>
      <c r="CB8" s="768"/>
      <c r="CC8" s="768"/>
      <c r="CD8" s="768"/>
      <c r="CE8" s="768"/>
      <c r="CF8" s="768"/>
      <c r="CG8" s="766"/>
      <c r="CH8" s="769"/>
      <c r="CI8" s="769"/>
      <c r="CJ8" s="769"/>
      <c r="CK8" s="769"/>
      <c r="CL8" s="769"/>
      <c r="CM8" s="769"/>
      <c r="CN8" s="769"/>
      <c r="CO8" s="766"/>
      <c r="CP8" s="769"/>
      <c r="CQ8" s="768"/>
      <c r="CR8" s="768"/>
      <c r="CS8" s="766"/>
      <c r="CT8" s="766"/>
      <c r="CU8" s="767"/>
      <c r="CV8" s="766"/>
      <c r="CW8" s="766"/>
      <c r="CX8" s="766"/>
      <c r="CY8" s="766"/>
      <c r="CZ8" s="766"/>
      <c r="DA8" s="766"/>
      <c r="DB8" s="766"/>
      <c r="DC8" s="766"/>
      <c r="DD8" s="766"/>
      <c r="DE8" s="766"/>
      <c r="DF8" s="766"/>
      <c r="DG8" s="765"/>
      <c r="DH8" s="765"/>
      <c r="DI8" s="765"/>
      <c r="DJ8" s="765"/>
      <c r="DK8" s="765"/>
      <c r="DL8" s="765"/>
      <c r="DM8" s="765"/>
      <c r="DN8" s="765"/>
      <c r="DO8" s="765"/>
      <c r="DP8" s="765"/>
      <c r="DQ8" s="765"/>
      <c r="DR8" s="764"/>
      <c r="DS8" s="764"/>
      <c r="DT8" s="764"/>
      <c r="DU8" s="764"/>
      <c r="DV8" s="764"/>
      <c r="DW8" s="764"/>
      <c r="DX8" s="764"/>
      <c r="DY8" s="764"/>
      <c r="DZ8" s="764"/>
      <c r="EA8" s="764"/>
      <c r="EB8" s="764"/>
      <c r="EC8" s="764"/>
      <c r="ED8" s="763"/>
      <c r="EE8" s="763"/>
      <c r="EF8" s="763"/>
      <c r="EG8" s="763"/>
      <c r="EH8" s="764"/>
      <c r="EI8" s="763"/>
      <c r="EJ8" s="764"/>
      <c r="EK8" s="763"/>
      <c r="EL8" s="763"/>
      <c r="EM8" s="762"/>
      <c r="EN8" s="762"/>
      <c r="EO8" s="761"/>
      <c r="EP8" s="761"/>
      <c r="EQ8" s="760"/>
      <c r="ER8" s="760"/>
      <c r="ES8" s="759"/>
      <c r="ET8" s="759"/>
      <c r="EU8" s="759"/>
      <c r="EV8" s="759"/>
      <c r="EW8" s="759"/>
      <c r="EX8" s="759"/>
      <c r="EY8" s="759"/>
      <c r="EZ8" s="759"/>
      <c r="FA8" s="759"/>
      <c r="FB8" s="759"/>
      <c r="FC8" s="759"/>
      <c r="FD8" s="759"/>
      <c r="FE8" s="759"/>
      <c r="FF8" s="759"/>
      <c r="FG8" s="759"/>
      <c r="FH8" s="759"/>
      <c r="FI8" s="759"/>
      <c r="FJ8" s="759"/>
      <c r="FK8" s="759"/>
      <c r="FL8" s="759"/>
    </row>
    <row r="9" spans="1:168" s="741" customFormat="1" ht="30.75" customHeight="1" x14ac:dyDescent="0.15">
      <c r="B9" s="741">
        <v>3</v>
      </c>
      <c r="C9" s="748"/>
      <c r="D9" s="748"/>
      <c r="E9" s="748"/>
      <c r="F9" s="758"/>
      <c r="G9" s="758"/>
      <c r="H9" s="748"/>
      <c r="I9" s="748"/>
      <c r="J9" s="748"/>
      <c r="K9" s="748"/>
      <c r="L9" s="747"/>
      <c r="M9" s="748"/>
      <c r="N9" s="748"/>
      <c r="O9" s="748"/>
      <c r="P9" s="748"/>
      <c r="Q9" s="748"/>
      <c r="R9" s="748"/>
      <c r="S9" s="748"/>
      <c r="T9" s="748"/>
      <c r="U9" s="748"/>
      <c r="V9" s="747"/>
      <c r="W9" s="748"/>
      <c r="X9" s="748"/>
      <c r="Y9" s="747"/>
      <c r="Z9" s="757"/>
      <c r="AA9" s="757"/>
      <c r="AB9" s="757"/>
      <c r="AC9" s="757"/>
      <c r="AD9" s="757"/>
      <c r="AE9" s="757"/>
      <c r="AF9" s="752"/>
      <c r="AG9" s="752"/>
      <c r="AH9" s="752"/>
      <c r="AI9" s="750"/>
      <c r="AJ9" s="752"/>
      <c r="AK9" s="752"/>
      <c r="AL9" s="756"/>
      <c r="AM9" s="756"/>
      <c r="AN9" s="755"/>
      <c r="AO9" s="756"/>
      <c r="AP9" s="756"/>
      <c r="AQ9" s="755"/>
      <c r="AR9" s="752"/>
      <c r="AS9" s="752"/>
      <c r="AT9" s="752"/>
      <c r="AU9" s="750"/>
      <c r="AV9" s="750"/>
      <c r="AW9" s="752"/>
      <c r="AX9" s="752"/>
      <c r="AY9" s="752"/>
      <c r="AZ9" s="750"/>
      <c r="BA9" s="750"/>
      <c r="BB9" s="752"/>
      <c r="BC9" s="752"/>
      <c r="BD9" s="752"/>
      <c r="BE9" s="750"/>
      <c r="BF9" s="750"/>
      <c r="BG9" s="748"/>
      <c r="BH9" s="754"/>
      <c r="BI9" s="754"/>
      <c r="BJ9" s="754"/>
      <c r="BK9" s="754"/>
      <c r="BL9" s="754"/>
      <c r="BM9" s="754"/>
      <c r="BN9" s="754"/>
      <c r="BO9" s="754"/>
      <c r="BP9" s="754"/>
      <c r="BQ9" s="754"/>
      <c r="BR9" s="754"/>
      <c r="BS9" s="754"/>
      <c r="BT9" s="754"/>
      <c r="BU9" s="749"/>
      <c r="BV9" s="749"/>
      <c r="BW9" s="749"/>
      <c r="BX9" s="749"/>
      <c r="BY9" s="749"/>
      <c r="BZ9" s="749"/>
      <c r="CA9" s="752"/>
      <c r="CB9" s="752"/>
      <c r="CC9" s="752"/>
      <c r="CD9" s="752"/>
      <c r="CE9" s="752"/>
      <c r="CF9" s="752"/>
      <c r="CG9" s="750"/>
      <c r="CH9" s="753"/>
      <c r="CI9" s="753"/>
      <c r="CJ9" s="753"/>
      <c r="CK9" s="753"/>
      <c r="CL9" s="753"/>
      <c r="CM9" s="753"/>
      <c r="CN9" s="753"/>
      <c r="CO9" s="750"/>
      <c r="CP9" s="753"/>
      <c r="CQ9" s="752"/>
      <c r="CR9" s="752"/>
      <c r="CS9" s="750"/>
      <c r="CT9" s="750"/>
      <c r="CU9" s="751"/>
      <c r="CV9" s="750"/>
      <c r="CW9" s="750"/>
      <c r="CX9" s="750"/>
      <c r="CY9" s="750"/>
      <c r="CZ9" s="750"/>
      <c r="DA9" s="750"/>
      <c r="DB9" s="750"/>
      <c r="DC9" s="750"/>
      <c r="DD9" s="750"/>
      <c r="DE9" s="750"/>
      <c r="DF9" s="750"/>
      <c r="DG9" s="749"/>
      <c r="DH9" s="749"/>
      <c r="DI9" s="749"/>
      <c r="DJ9" s="749"/>
      <c r="DK9" s="749"/>
      <c r="DL9" s="749"/>
      <c r="DM9" s="749"/>
      <c r="DN9" s="749"/>
      <c r="DO9" s="749"/>
      <c r="DP9" s="749"/>
      <c r="DQ9" s="749"/>
      <c r="DR9" s="748"/>
      <c r="DS9" s="748"/>
      <c r="DT9" s="748"/>
      <c r="DU9" s="748"/>
      <c r="DV9" s="748"/>
      <c r="DW9" s="748"/>
      <c r="DX9" s="748"/>
      <c r="DY9" s="748"/>
      <c r="DZ9" s="748"/>
      <c r="EA9" s="748"/>
      <c r="EB9" s="748"/>
      <c r="EC9" s="748"/>
      <c r="ED9" s="747"/>
      <c r="EE9" s="747"/>
      <c r="EF9" s="747"/>
      <c r="EG9" s="747"/>
      <c r="EH9" s="748"/>
      <c r="EI9" s="747"/>
      <c r="EJ9" s="748"/>
      <c r="EK9" s="747"/>
      <c r="EL9" s="747"/>
      <c r="EM9" s="746"/>
      <c r="EN9" s="746"/>
      <c r="EO9" s="745"/>
      <c r="EP9" s="745"/>
      <c r="EQ9" s="744"/>
      <c r="ER9" s="743"/>
      <c r="ES9" s="742"/>
      <c r="ET9" s="742"/>
      <c r="EU9" s="742"/>
      <c r="EV9" s="742"/>
      <c r="EW9" s="742"/>
      <c r="EX9" s="742"/>
      <c r="EY9" s="742"/>
      <c r="EZ9" s="742"/>
      <c r="FA9" s="742"/>
      <c r="FB9" s="742"/>
      <c r="FC9" s="742"/>
      <c r="FD9" s="742"/>
      <c r="FE9" s="742"/>
      <c r="FF9" s="742"/>
      <c r="FG9" s="742"/>
      <c r="FH9" s="742"/>
      <c r="FI9" s="742"/>
      <c r="FJ9" s="742"/>
      <c r="FK9" s="742"/>
      <c r="FL9" s="742"/>
    </row>
    <row r="10" spans="1:168" s="741" customFormat="1" ht="30.75" customHeight="1" thickBot="1" x14ac:dyDescent="0.2">
      <c r="B10" s="741">
        <v>4</v>
      </c>
      <c r="C10" s="748"/>
      <c r="D10" s="748"/>
      <c r="E10" s="748"/>
      <c r="F10" s="758"/>
      <c r="G10" s="758"/>
      <c r="H10" s="748"/>
      <c r="I10" s="748"/>
      <c r="J10" s="748"/>
      <c r="K10" s="748"/>
      <c r="L10" s="747"/>
      <c r="M10" s="748"/>
      <c r="N10" s="748"/>
      <c r="O10" s="748"/>
      <c r="P10" s="748"/>
      <c r="Q10" s="748"/>
      <c r="R10" s="748"/>
      <c r="S10" s="748"/>
      <c r="T10" s="748"/>
      <c r="U10" s="748"/>
      <c r="V10" s="747"/>
      <c r="W10" s="748"/>
      <c r="X10" s="748"/>
      <c r="Y10" s="747"/>
      <c r="Z10" s="757"/>
      <c r="AA10" s="757"/>
      <c r="AB10" s="757"/>
      <c r="AC10" s="757"/>
      <c r="AD10" s="757"/>
      <c r="AE10" s="757"/>
      <c r="AF10" s="752"/>
      <c r="AG10" s="752"/>
      <c r="AH10" s="752"/>
      <c r="AI10" s="750"/>
      <c r="AJ10" s="752"/>
      <c r="AK10" s="752"/>
      <c r="AL10" s="756"/>
      <c r="AM10" s="756"/>
      <c r="AN10" s="755"/>
      <c r="AO10" s="756"/>
      <c r="AP10" s="756"/>
      <c r="AQ10" s="755"/>
      <c r="AR10" s="752"/>
      <c r="AS10" s="752"/>
      <c r="AT10" s="752"/>
      <c r="AU10" s="750"/>
      <c r="AV10" s="750"/>
      <c r="AW10" s="752"/>
      <c r="AX10" s="752"/>
      <c r="AY10" s="752"/>
      <c r="AZ10" s="750"/>
      <c r="BA10" s="750"/>
      <c r="BB10" s="752"/>
      <c r="BC10" s="752"/>
      <c r="BD10" s="752"/>
      <c r="BE10" s="750"/>
      <c r="BF10" s="750"/>
      <c r="BG10" s="748"/>
      <c r="BH10" s="754"/>
      <c r="BI10" s="754"/>
      <c r="BJ10" s="754"/>
      <c r="BK10" s="754"/>
      <c r="BL10" s="754"/>
      <c r="BM10" s="754"/>
      <c r="BN10" s="754"/>
      <c r="BO10" s="754"/>
      <c r="BP10" s="754"/>
      <c r="BQ10" s="754"/>
      <c r="BR10" s="754"/>
      <c r="BS10" s="754"/>
      <c r="BT10" s="754"/>
      <c r="BU10" s="749"/>
      <c r="BV10" s="749"/>
      <c r="BW10" s="749"/>
      <c r="BX10" s="749"/>
      <c r="BY10" s="749"/>
      <c r="BZ10" s="749"/>
      <c r="CA10" s="752"/>
      <c r="CB10" s="752"/>
      <c r="CC10" s="752"/>
      <c r="CD10" s="752"/>
      <c r="CE10" s="752"/>
      <c r="CF10" s="752"/>
      <c r="CG10" s="750"/>
      <c r="CH10" s="753"/>
      <c r="CI10" s="753"/>
      <c r="CJ10" s="753"/>
      <c r="CK10" s="753"/>
      <c r="CL10" s="753"/>
      <c r="CM10" s="753"/>
      <c r="CN10" s="753"/>
      <c r="CO10" s="750"/>
      <c r="CP10" s="753"/>
      <c r="CQ10" s="752"/>
      <c r="CR10" s="752"/>
      <c r="CS10" s="750"/>
      <c r="CT10" s="750"/>
      <c r="CU10" s="751"/>
      <c r="CV10" s="750"/>
      <c r="CW10" s="750"/>
      <c r="CX10" s="750"/>
      <c r="CY10" s="750"/>
      <c r="CZ10" s="750"/>
      <c r="DA10" s="750"/>
      <c r="DB10" s="750"/>
      <c r="DC10" s="750"/>
      <c r="DD10" s="750"/>
      <c r="DE10" s="750"/>
      <c r="DF10" s="750"/>
      <c r="DG10" s="749"/>
      <c r="DH10" s="749"/>
      <c r="DI10" s="749"/>
      <c r="DJ10" s="749"/>
      <c r="DK10" s="749"/>
      <c r="DL10" s="749"/>
      <c r="DM10" s="749"/>
      <c r="DN10" s="749"/>
      <c r="DO10" s="749"/>
      <c r="DP10" s="749"/>
      <c r="DQ10" s="749"/>
      <c r="DR10" s="748"/>
      <c r="DS10" s="748"/>
      <c r="DT10" s="748"/>
      <c r="DU10" s="748"/>
      <c r="DV10" s="748"/>
      <c r="DW10" s="748"/>
      <c r="DX10" s="748"/>
      <c r="DY10" s="748"/>
      <c r="DZ10" s="748"/>
      <c r="EA10" s="748"/>
      <c r="EB10" s="748"/>
      <c r="EC10" s="748"/>
      <c r="ED10" s="747"/>
      <c r="EE10" s="747"/>
      <c r="EF10" s="747"/>
      <c r="EG10" s="747"/>
      <c r="EH10" s="748"/>
      <c r="EI10" s="747"/>
      <c r="EJ10" s="748"/>
      <c r="EK10" s="747"/>
      <c r="EL10" s="747"/>
      <c r="EM10" s="746"/>
      <c r="EN10" s="746"/>
      <c r="EO10" s="745"/>
      <c r="EP10" s="745"/>
      <c r="EQ10" s="744"/>
      <c r="ER10" s="743"/>
      <c r="ES10" s="742"/>
      <c r="ET10" s="742"/>
      <c r="EU10" s="742"/>
      <c r="EV10" s="742"/>
      <c r="EW10" s="742"/>
      <c r="EX10" s="742"/>
      <c r="EY10" s="742"/>
      <c r="EZ10" s="742"/>
      <c r="FA10" s="742"/>
      <c r="FB10" s="742"/>
      <c r="FC10" s="742"/>
      <c r="FD10" s="742"/>
      <c r="FE10" s="742"/>
      <c r="FF10" s="742"/>
      <c r="FG10" s="742"/>
      <c r="FH10" s="742"/>
      <c r="FI10" s="742"/>
      <c r="FJ10" s="742"/>
      <c r="FK10" s="742"/>
      <c r="FL10" s="742"/>
    </row>
    <row r="11" spans="1:168" ht="20.100000000000001" customHeight="1" thickTop="1" x14ac:dyDescent="0.15">
      <c r="C11" s="2060" t="s">
        <v>222</v>
      </c>
      <c r="D11" s="2060"/>
      <c r="E11" s="738">
        <f>COUNTA(E7:E7)</f>
        <v>1</v>
      </c>
      <c r="F11" s="963"/>
      <c r="G11" s="963"/>
      <c r="H11" s="734"/>
      <c r="I11" s="734"/>
      <c r="J11" s="734"/>
      <c r="K11" s="734"/>
      <c r="L11" s="734"/>
      <c r="M11" s="734"/>
      <c r="N11" s="734"/>
      <c r="O11" s="734"/>
      <c r="P11" s="734"/>
      <c r="Q11" s="734"/>
      <c r="R11" s="734"/>
      <c r="S11" s="734"/>
      <c r="T11" s="734"/>
      <c r="U11" s="734"/>
      <c r="V11" s="734"/>
      <c r="W11" s="738"/>
      <c r="X11" s="738"/>
      <c r="Y11" s="734"/>
      <c r="Z11" s="740"/>
      <c r="AA11" s="740"/>
      <c r="AB11" s="740"/>
      <c r="AC11" s="740"/>
      <c r="AD11" s="740"/>
      <c r="AE11" s="740"/>
      <c r="AF11" s="734"/>
      <c r="AG11" s="734"/>
      <c r="AH11" s="734"/>
      <c r="AI11" s="734"/>
      <c r="AJ11" s="734"/>
      <c r="AK11" s="734"/>
      <c r="AL11" s="734"/>
      <c r="AM11" s="734"/>
      <c r="AN11" s="734"/>
      <c r="AO11" s="734"/>
      <c r="AP11" s="734"/>
      <c r="AQ11" s="734"/>
      <c r="AR11" s="734"/>
      <c r="AS11" s="734"/>
      <c r="AT11" s="734"/>
      <c r="AU11" s="734"/>
      <c r="AV11" s="734"/>
      <c r="AW11" s="734"/>
      <c r="AX11" s="734"/>
      <c r="AY11" s="734"/>
      <c r="AZ11" s="734"/>
      <c r="BA11" s="734"/>
      <c r="BB11" s="734"/>
      <c r="BC11" s="734"/>
      <c r="BD11" s="734"/>
      <c r="BE11" s="734"/>
      <c r="BF11" s="734"/>
      <c r="BG11" s="739"/>
      <c r="BH11" s="738"/>
      <c r="BI11" s="963"/>
      <c r="BJ11" s="734"/>
      <c r="BK11" s="734"/>
      <c r="BL11" s="734"/>
      <c r="BM11" s="734"/>
      <c r="BN11" s="734"/>
      <c r="BO11" s="734"/>
      <c r="BP11" s="734"/>
      <c r="BQ11" s="734"/>
      <c r="BR11" s="734"/>
      <c r="BS11" s="734"/>
      <c r="BT11" s="734"/>
      <c r="BU11" s="734"/>
      <c r="BV11" s="734"/>
      <c r="BW11" s="734"/>
      <c r="BX11" s="734"/>
      <c r="BY11" s="734"/>
      <c r="BZ11" s="734"/>
      <c r="CA11" s="734"/>
      <c r="CB11" s="734"/>
      <c r="CC11" s="734"/>
      <c r="CD11" s="734"/>
      <c r="CE11" s="734"/>
      <c r="CF11" s="734"/>
      <c r="CG11" s="734"/>
      <c r="CH11" s="734"/>
      <c r="CI11" s="734"/>
      <c r="CJ11" s="734"/>
      <c r="CK11" s="734"/>
      <c r="CL11" s="734"/>
      <c r="CM11" s="734"/>
      <c r="CN11" s="734"/>
      <c r="CO11" s="734"/>
      <c r="CP11" s="734"/>
      <c r="CQ11" s="734"/>
      <c r="CR11" s="734"/>
      <c r="CS11" s="734"/>
      <c r="CT11" s="734"/>
      <c r="CU11" s="734"/>
      <c r="CV11" s="734"/>
      <c r="CW11" s="734"/>
      <c r="CX11" s="734"/>
      <c r="CY11" s="734"/>
      <c r="CZ11" s="734"/>
      <c r="DA11" s="734"/>
      <c r="DB11" s="734"/>
      <c r="DC11" s="734"/>
      <c r="DD11" s="734"/>
      <c r="DE11" s="734"/>
      <c r="DF11" s="734"/>
      <c r="DG11" s="734"/>
      <c r="DH11" s="734"/>
      <c r="DI11" s="734"/>
      <c r="DJ11" s="734"/>
      <c r="DK11" s="734"/>
      <c r="DL11" s="734"/>
      <c r="DM11" s="734"/>
      <c r="DN11" s="734"/>
      <c r="DO11" s="734"/>
      <c r="DP11" s="734"/>
      <c r="DQ11" s="734"/>
      <c r="DR11" s="734"/>
      <c r="DS11" s="734"/>
      <c r="DT11" s="734"/>
      <c r="DU11" s="734"/>
      <c r="DV11" s="734"/>
      <c r="DW11" s="734"/>
      <c r="DX11" s="734"/>
      <c r="DY11" s="734"/>
      <c r="DZ11" s="734"/>
      <c r="EA11" s="734"/>
      <c r="EB11" s="734"/>
      <c r="EC11" s="734"/>
      <c r="ED11" s="734"/>
      <c r="EE11" s="734"/>
      <c r="EF11" s="734"/>
      <c r="EG11" s="734"/>
      <c r="EH11" s="734"/>
      <c r="EI11" s="734"/>
      <c r="EJ11" s="734"/>
      <c r="EK11" s="734"/>
      <c r="EL11" s="734"/>
      <c r="EM11" s="737"/>
      <c r="EN11" s="737"/>
      <c r="EO11" s="734"/>
      <c r="EP11" s="736"/>
      <c r="EQ11" s="734"/>
      <c r="ER11" s="735"/>
      <c r="ES11" s="734"/>
      <c r="ET11" s="734"/>
      <c r="EU11" s="734"/>
      <c r="EV11" s="734"/>
      <c r="EW11" s="734"/>
      <c r="EX11" s="734"/>
      <c r="EY11" s="734"/>
      <c r="EZ11" s="734"/>
      <c r="FA11" s="734"/>
      <c r="FB11" s="734"/>
      <c r="FC11" s="734"/>
      <c r="FD11" s="734"/>
      <c r="FE11" s="734"/>
      <c r="FF11" s="734"/>
      <c r="FG11" s="734"/>
      <c r="FH11" s="734"/>
      <c r="FI11" s="734"/>
      <c r="FJ11" s="734"/>
      <c r="FK11" s="734"/>
      <c r="FL11" s="734"/>
    </row>
    <row r="12" spans="1:168" ht="20.100000000000001" customHeight="1" x14ac:dyDescent="0.15">
      <c r="C12" s="731"/>
      <c r="D12" s="731"/>
      <c r="E12" s="732"/>
      <c r="F12" s="731"/>
      <c r="G12" s="731"/>
      <c r="H12" s="728"/>
      <c r="I12" s="728"/>
      <c r="J12" s="728"/>
      <c r="K12" s="728"/>
      <c r="L12" s="728"/>
      <c r="M12" s="728"/>
      <c r="N12" s="728"/>
      <c r="O12" s="728"/>
      <c r="P12" s="728"/>
      <c r="Q12" s="728"/>
      <c r="R12" s="728"/>
      <c r="S12" s="728"/>
      <c r="T12" s="728"/>
      <c r="U12" s="728"/>
      <c r="V12" s="728"/>
      <c r="W12" s="732"/>
      <c r="X12" s="732"/>
      <c r="Y12" s="728"/>
      <c r="Z12" s="728"/>
      <c r="AA12" s="728"/>
      <c r="AB12" s="728"/>
      <c r="AC12" s="728"/>
      <c r="AD12" s="728"/>
      <c r="AE12" s="728"/>
      <c r="AF12" s="728"/>
      <c r="AG12" s="728"/>
      <c r="AH12" s="728"/>
      <c r="AI12" s="728"/>
      <c r="AJ12" s="728"/>
      <c r="AK12" s="728"/>
      <c r="AL12" s="728"/>
      <c r="AM12" s="728"/>
      <c r="AN12" s="728"/>
      <c r="AO12" s="728"/>
      <c r="AP12" s="728"/>
      <c r="AQ12" s="728"/>
      <c r="AR12" s="728"/>
      <c r="AS12" s="728"/>
      <c r="AT12" s="728"/>
      <c r="AU12" s="728"/>
      <c r="AV12" s="728"/>
      <c r="AW12" s="728"/>
      <c r="AX12" s="728"/>
      <c r="AY12" s="728"/>
      <c r="AZ12" s="728"/>
      <c r="BA12" s="728"/>
      <c r="BB12" s="728"/>
      <c r="BC12" s="728"/>
      <c r="BD12" s="728"/>
      <c r="BE12" s="728"/>
      <c r="BF12" s="728"/>
      <c r="BG12" s="733"/>
      <c r="BH12" s="732"/>
      <c r="BI12" s="731"/>
      <c r="BJ12" s="728"/>
      <c r="BK12" s="728"/>
      <c r="BL12" s="728"/>
      <c r="BM12" s="728"/>
      <c r="BN12" s="728"/>
      <c r="BO12" s="728"/>
      <c r="BP12" s="728"/>
      <c r="BQ12" s="728"/>
      <c r="BR12" s="728"/>
      <c r="BS12" s="728"/>
      <c r="BT12" s="728"/>
      <c r="BU12" s="728"/>
      <c r="BV12" s="728"/>
      <c r="BW12" s="728"/>
      <c r="BX12" s="728"/>
      <c r="BY12" s="728"/>
      <c r="BZ12" s="728"/>
      <c r="CA12" s="728"/>
      <c r="CB12" s="728"/>
      <c r="CC12" s="728"/>
      <c r="CD12" s="728"/>
      <c r="CE12" s="728"/>
      <c r="CF12" s="728"/>
      <c r="CG12" s="728"/>
      <c r="CH12" s="728"/>
      <c r="CI12" s="728"/>
      <c r="CJ12" s="728"/>
      <c r="CK12" s="728"/>
      <c r="CL12" s="728"/>
      <c r="CM12" s="728"/>
      <c r="CN12" s="728"/>
      <c r="CO12" s="728"/>
      <c r="CP12" s="728"/>
      <c r="CQ12" s="728"/>
      <c r="CR12" s="728"/>
      <c r="CS12" s="728"/>
      <c r="CT12" s="728"/>
      <c r="CU12" s="728"/>
      <c r="CV12" s="728"/>
      <c r="CW12" s="728"/>
      <c r="CX12" s="728"/>
      <c r="CY12" s="728"/>
      <c r="CZ12" s="728"/>
      <c r="DA12" s="728"/>
      <c r="DB12" s="728"/>
      <c r="DC12" s="728"/>
      <c r="DD12" s="728"/>
      <c r="DE12" s="728"/>
      <c r="DF12" s="728"/>
      <c r="DG12" s="728"/>
      <c r="DH12" s="728"/>
      <c r="DI12" s="728"/>
      <c r="DJ12" s="728"/>
      <c r="DK12" s="728"/>
      <c r="DL12" s="728"/>
      <c r="DM12" s="728"/>
      <c r="DN12" s="728"/>
      <c r="DO12" s="728"/>
      <c r="DP12" s="728"/>
      <c r="DQ12" s="728"/>
      <c r="DR12" s="728"/>
      <c r="DS12" s="728"/>
      <c r="DT12" s="728"/>
      <c r="DU12" s="728"/>
      <c r="DV12" s="728"/>
      <c r="DW12" s="728"/>
      <c r="DX12" s="728"/>
      <c r="DY12" s="728"/>
      <c r="DZ12" s="728"/>
      <c r="EA12" s="728"/>
      <c r="EB12" s="728"/>
      <c r="EC12" s="728"/>
      <c r="ED12" s="728"/>
      <c r="EE12" s="728"/>
      <c r="EF12" s="728"/>
      <c r="EG12" s="728"/>
      <c r="EH12" s="728"/>
      <c r="EI12" s="728"/>
      <c r="EJ12" s="728"/>
      <c r="EK12" s="728"/>
      <c r="EL12" s="728"/>
      <c r="EM12" s="730"/>
      <c r="EN12" s="730"/>
      <c r="EO12" s="728"/>
      <c r="EP12" s="729"/>
      <c r="EQ12" s="728"/>
      <c r="ER12" s="728"/>
      <c r="ES12" s="728"/>
      <c r="ET12" s="728"/>
      <c r="EU12" s="728"/>
    </row>
    <row r="13" spans="1:168" ht="20.100000000000001" customHeight="1" x14ac:dyDescent="0.15">
      <c r="C13" s="731"/>
      <c r="D13" s="731"/>
      <c r="E13" s="732"/>
      <c r="F13" s="731"/>
      <c r="G13" s="731"/>
      <c r="H13" s="728"/>
      <c r="I13" s="728"/>
      <c r="J13" s="728"/>
      <c r="K13" s="728"/>
      <c r="L13" s="728"/>
      <c r="M13" s="728"/>
      <c r="N13" s="728"/>
      <c r="O13" s="728"/>
      <c r="P13" s="728"/>
      <c r="Q13" s="728"/>
      <c r="R13" s="728"/>
      <c r="S13" s="728"/>
      <c r="T13" s="728"/>
      <c r="U13" s="728"/>
      <c r="V13" s="728"/>
      <c r="W13" s="732"/>
      <c r="X13" s="732"/>
      <c r="Y13" s="728"/>
      <c r="Z13" s="728"/>
      <c r="AA13" s="728"/>
      <c r="AB13" s="728"/>
      <c r="AC13" s="728"/>
      <c r="AD13" s="728"/>
      <c r="AE13" s="728"/>
      <c r="AF13" s="728"/>
      <c r="AG13" s="728"/>
      <c r="AH13" s="728"/>
      <c r="AI13" s="728"/>
      <c r="AJ13" s="728"/>
      <c r="AK13" s="728"/>
      <c r="AL13" s="728"/>
      <c r="AM13" s="728"/>
      <c r="AN13" s="728"/>
      <c r="AO13" s="728"/>
      <c r="AP13" s="728"/>
      <c r="AQ13" s="728"/>
      <c r="AR13" s="728"/>
      <c r="AS13" s="728"/>
      <c r="AT13" s="728"/>
      <c r="AU13" s="728"/>
      <c r="AV13" s="728"/>
      <c r="AW13" s="728"/>
      <c r="AX13" s="728"/>
      <c r="AY13" s="728"/>
      <c r="AZ13" s="728"/>
      <c r="BA13" s="728"/>
      <c r="BB13" s="728"/>
      <c r="BC13" s="728"/>
      <c r="BD13" s="728"/>
      <c r="BE13" s="728"/>
      <c r="BF13" s="728"/>
      <c r="BG13" s="733"/>
      <c r="BH13" s="732"/>
      <c r="BI13" s="731"/>
      <c r="BJ13" s="728"/>
      <c r="BK13" s="728"/>
      <c r="BL13" s="728"/>
      <c r="BM13" s="728"/>
      <c r="BN13" s="728"/>
      <c r="BO13" s="728"/>
      <c r="BP13" s="728"/>
      <c r="BQ13" s="728"/>
      <c r="BR13" s="728"/>
      <c r="BS13" s="728"/>
      <c r="BT13" s="728"/>
      <c r="BU13" s="728"/>
      <c r="BV13" s="728"/>
      <c r="BW13" s="728"/>
      <c r="BX13" s="728"/>
      <c r="BY13" s="728"/>
      <c r="BZ13" s="728"/>
      <c r="CA13" s="728"/>
      <c r="CB13" s="728"/>
      <c r="CC13" s="728"/>
      <c r="CD13" s="728"/>
      <c r="CE13" s="728"/>
      <c r="CF13" s="728"/>
      <c r="CG13" s="728"/>
      <c r="CH13" s="728"/>
      <c r="CI13" s="728"/>
      <c r="CJ13" s="728"/>
      <c r="CK13" s="728"/>
      <c r="CL13" s="728"/>
      <c r="CM13" s="728"/>
      <c r="CN13" s="728"/>
      <c r="CO13" s="728"/>
      <c r="CP13" s="728"/>
      <c r="CQ13" s="728"/>
      <c r="CR13" s="728"/>
      <c r="CS13" s="728"/>
      <c r="CT13" s="728"/>
      <c r="CU13" s="728"/>
      <c r="CV13" s="728"/>
      <c r="CW13" s="728"/>
      <c r="CX13" s="728"/>
      <c r="CY13" s="728"/>
      <c r="CZ13" s="728"/>
      <c r="DA13" s="728"/>
      <c r="DB13" s="728"/>
      <c r="DC13" s="728"/>
      <c r="DD13" s="728"/>
      <c r="DE13" s="728"/>
      <c r="DF13" s="728"/>
      <c r="DG13" s="728"/>
      <c r="DH13" s="728"/>
      <c r="DI13" s="728"/>
      <c r="DJ13" s="728"/>
      <c r="DK13" s="728"/>
      <c r="DL13" s="728"/>
      <c r="DM13" s="728"/>
      <c r="DN13" s="728"/>
      <c r="DO13" s="728"/>
      <c r="DP13" s="728"/>
      <c r="DQ13" s="728"/>
      <c r="DR13" s="728"/>
      <c r="DS13" s="728"/>
      <c r="DT13" s="728"/>
      <c r="DU13" s="728"/>
      <c r="DV13" s="728"/>
      <c r="DW13" s="728"/>
      <c r="DX13" s="728"/>
      <c r="DY13" s="728"/>
      <c r="DZ13" s="728"/>
      <c r="EA13" s="728"/>
      <c r="EB13" s="728"/>
      <c r="EC13" s="728"/>
      <c r="ED13" s="728"/>
      <c r="EE13" s="728"/>
      <c r="EF13" s="728"/>
      <c r="EG13" s="728"/>
      <c r="EH13" s="728"/>
      <c r="EI13" s="728"/>
      <c r="EJ13" s="728"/>
      <c r="EK13" s="728"/>
      <c r="EL13" s="728"/>
      <c r="EM13" s="730"/>
      <c r="EN13" s="730"/>
      <c r="EO13" s="728"/>
      <c r="EP13" s="729"/>
      <c r="EQ13" s="728"/>
      <c r="ER13" s="728"/>
      <c r="ES13" s="728"/>
      <c r="ET13" s="728"/>
      <c r="EU13" s="728"/>
    </row>
    <row r="14" spans="1:168" ht="20.100000000000001" customHeight="1" x14ac:dyDescent="0.15">
      <c r="C14" s="731"/>
      <c r="D14" s="731"/>
      <c r="E14" s="732"/>
      <c r="F14" s="731"/>
      <c r="G14" s="731"/>
      <c r="H14" s="728"/>
      <c r="I14" s="728"/>
      <c r="J14" s="728"/>
      <c r="K14" s="728"/>
      <c r="L14" s="728"/>
      <c r="M14" s="728"/>
      <c r="N14" s="728"/>
      <c r="O14" s="728"/>
      <c r="P14" s="728"/>
      <c r="Q14" s="728"/>
      <c r="R14" s="728"/>
      <c r="S14" s="728"/>
      <c r="T14" s="728"/>
      <c r="U14" s="728"/>
      <c r="V14" s="728"/>
      <c r="W14" s="732"/>
      <c r="X14" s="732"/>
      <c r="Y14" s="728"/>
      <c r="Z14" s="728"/>
      <c r="AA14" s="728"/>
      <c r="AB14" s="728"/>
      <c r="AC14" s="728"/>
      <c r="AD14" s="728"/>
      <c r="AE14" s="728"/>
      <c r="AF14" s="728"/>
      <c r="AG14" s="728"/>
      <c r="AH14" s="728"/>
      <c r="AI14" s="728"/>
      <c r="AJ14" s="728"/>
      <c r="AK14" s="728"/>
      <c r="AL14" s="728"/>
      <c r="AM14" s="728"/>
      <c r="AN14" s="728"/>
      <c r="AO14" s="728"/>
      <c r="AP14" s="728"/>
      <c r="AQ14" s="728"/>
      <c r="AR14" s="728"/>
      <c r="AS14" s="728"/>
      <c r="AT14" s="728"/>
      <c r="AU14" s="728"/>
      <c r="AV14" s="728"/>
      <c r="AW14" s="728"/>
      <c r="AX14" s="728"/>
      <c r="AY14" s="728"/>
      <c r="AZ14" s="728"/>
      <c r="BA14" s="728"/>
      <c r="BB14" s="728"/>
      <c r="BC14" s="728"/>
      <c r="BD14" s="728"/>
      <c r="BE14" s="728"/>
      <c r="BF14" s="728"/>
      <c r="BG14" s="733"/>
      <c r="BH14" s="732"/>
      <c r="BI14" s="731"/>
      <c r="BJ14" s="728"/>
      <c r="BK14" s="728"/>
      <c r="BL14" s="728"/>
      <c r="BM14" s="728"/>
      <c r="BN14" s="728"/>
      <c r="BO14" s="728"/>
      <c r="BP14" s="728"/>
      <c r="BQ14" s="728"/>
      <c r="BR14" s="728"/>
      <c r="BS14" s="728"/>
      <c r="BT14" s="728"/>
      <c r="BU14" s="728"/>
      <c r="BV14" s="728"/>
      <c r="BW14" s="728"/>
      <c r="BX14" s="728"/>
      <c r="BY14" s="728"/>
      <c r="BZ14" s="728"/>
      <c r="CA14" s="728"/>
      <c r="CB14" s="728"/>
      <c r="CC14" s="728"/>
      <c r="CD14" s="728"/>
      <c r="CE14" s="728"/>
      <c r="CF14" s="728"/>
      <c r="CG14" s="728"/>
      <c r="CH14" s="728"/>
      <c r="CI14" s="728"/>
      <c r="CJ14" s="728"/>
      <c r="CK14" s="728"/>
      <c r="CL14" s="728"/>
      <c r="CM14" s="728"/>
      <c r="CN14" s="728"/>
      <c r="CO14" s="728"/>
      <c r="CP14" s="728"/>
      <c r="CQ14" s="728"/>
      <c r="CR14" s="728"/>
      <c r="CS14" s="728"/>
      <c r="CT14" s="728"/>
      <c r="CU14" s="728"/>
      <c r="CV14" s="728"/>
      <c r="CW14" s="728"/>
      <c r="CX14" s="728"/>
      <c r="CY14" s="728"/>
      <c r="CZ14" s="728"/>
      <c r="DA14" s="728"/>
      <c r="DB14" s="728"/>
      <c r="DC14" s="728"/>
      <c r="DD14" s="728"/>
      <c r="DE14" s="728"/>
      <c r="DF14" s="728"/>
      <c r="DG14" s="728"/>
      <c r="DH14" s="728"/>
      <c r="DI14" s="728"/>
      <c r="DJ14" s="728"/>
      <c r="DK14" s="728"/>
      <c r="DL14" s="728"/>
      <c r="DM14" s="728"/>
      <c r="DN14" s="728"/>
      <c r="DO14" s="728"/>
      <c r="DP14" s="728"/>
      <c r="DQ14" s="728"/>
      <c r="DR14" s="728"/>
      <c r="DS14" s="728"/>
      <c r="DT14" s="728"/>
      <c r="DU14" s="728"/>
      <c r="DV14" s="728"/>
      <c r="DW14" s="728"/>
      <c r="DX14" s="728"/>
      <c r="DY14" s="728"/>
      <c r="DZ14" s="728"/>
      <c r="EA14" s="728"/>
      <c r="EB14" s="728"/>
      <c r="EC14" s="728"/>
      <c r="ED14" s="728"/>
      <c r="EE14" s="728"/>
      <c r="EF14" s="728"/>
      <c r="EG14" s="728"/>
      <c r="EH14" s="728"/>
      <c r="EI14" s="728"/>
      <c r="EJ14" s="728"/>
      <c r="EK14" s="728"/>
      <c r="EL14" s="728"/>
      <c r="EM14" s="730"/>
      <c r="EN14" s="730"/>
      <c r="EO14" s="728"/>
      <c r="EP14" s="729"/>
      <c r="EQ14" s="728"/>
      <c r="ER14" s="728"/>
      <c r="ES14" s="728"/>
      <c r="ET14" s="728"/>
      <c r="EU14" s="728"/>
    </row>
    <row r="15" spans="1:168" s="714" customFormat="1" ht="22.5" customHeight="1" x14ac:dyDescent="0.15">
      <c r="C15" s="712"/>
      <c r="D15" s="713"/>
      <c r="E15" s="712"/>
      <c r="F15" s="716"/>
      <c r="G15" s="716"/>
      <c r="H15" s="713"/>
      <c r="I15" s="713"/>
      <c r="J15" s="713"/>
      <c r="K15" s="713"/>
      <c r="L15" s="713"/>
      <c r="M15" s="713"/>
      <c r="N15" s="713"/>
      <c r="O15" s="713"/>
      <c r="P15" s="713"/>
      <c r="Q15" s="713"/>
      <c r="R15" s="713"/>
      <c r="S15" s="713"/>
      <c r="T15" s="713"/>
      <c r="U15" s="713"/>
      <c r="V15" s="713"/>
      <c r="W15" s="712"/>
      <c r="X15" s="712"/>
      <c r="Y15" s="712"/>
      <c r="Z15" s="713"/>
      <c r="AA15" s="712"/>
      <c r="AB15" s="712"/>
      <c r="AC15" s="712"/>
      <c r="AD15" s="712"/>
      <c r="AE15" s="712"/>
      <c r="AF15" s="712"/>
      <c r="AG15" s="712"/>
      <c r="AH15" s="712"/>
      <c r="AI15" s="712"/>
      <c r="AJ15" s="712"/>
      <c r="AK15" s="712"/>
      <c r="AL15" s="712"/>
      <c r="AM15" s="712"/>
      <c r="AN15" s="712"/>
      <c r="AO15" s="712"/>
      <c r="AP15" s="712"/>
      <c r="AQ15" s="712"/>
      <c r="AR15" s="713"/>
      <c r="AS15" s="716"/>
      <c r="AT15" s="716"/>
      <c r="AU15" s="716"/>
      <c r="AV15" s="716"/>
      <c r="AW15" s="716"/>
      <c r="AX15" s="716"/>
      <c r="AY15" s="716"/>
      <c r="AZ15" s="716"/>
      <c r="BA15" s="716"/>
      <c r="BB15" s="716"/>
      <c r="BC15" s="716"/>
      <c r="BD15" s="716"/>
      <c r="BE15" s="716"/>
      <c r="BF15" s="716"/>
      <c r="BG15" s="716"/>
      <c r="BH15" s="716"/>
      <c r="BI15" s="716"/>
      <c r="BJ15" s="716"/>
      <c r="BK15" s="716"/>
      <c r="BL15" s="716"/>
      <c r="BM15" s="716"/>
      <c r="BN15" s="716"/>
      <c r="BO15" s="716"/>
      <c r="BP15" s="716"/>
      <c r="BQ15" s="716"/>
      <c r="BR15" s="716"/>
      <c r="BS15" s="716"/>
      <c r="BT15" s="716"/>
      <c r="BU15" s="716"/>
      <c r="BV15" s="716"/>
      <c r="BW15" s="716"/>
      <c r="BX15" s="716"/>
      <c r="BY15" s="716"/>
      <c r="BZ15" s="716"/>
      <c r="CA15" s="716"/>
      <c r="CB15" s="716"/>
      <c r="CC15" s="716"/>
      <c r="CD15" s="716"/>
      <c r="CE15" s="716"/>
      <c r="CF15" s="716"/>
      <c r="CG15" s="716"/>
      <c r="CH15" s="716"/>
      <c r="CI15" s="716"/>
      <c r="CJ15" s="716"/>
      <c r="CK15" s="716"/>
      <c r="CL15" s="716"/>
      <c r="CM15" s="716"/>
      <c r="CN15" s="716"/>
      <c r="CO15" s="716"/>
      <c r="CP15" s="716"/>
      <c r="CQ15" s="716"/>
      <c r="CR15" s="716"/>
      <c r="CS15" s="716"/>
      <c r="CT15" s="716"/>
      <c r="CU15" s="716"/>
      <c r="CV15" s="716"/>
      <c r="CW15" s="716"/>
      <c r="CX15" s="716"/>
      <c r="CY15" s="716"/>
      <c r="CZ15" s="716"/>
      <c r="DA15" s="716"/>
      <c r="DB15" s="716"/>
      <c r="DC15" s="716"/>
      <c r="DD15" s="716"/>
      <c r="DE15" s="716"/>
      <c r="DF15" s="716"/>
      <c r="DG15" s="716"/>
      <c r="DH15" s="716"/>
      <c r="DI15" s="716"/>
      <c r="DJ15" s="716"/>
      <c r="DK15" s="716"/>
      <c r="DL15" s="716"/>
      <c r="DM15" s="716"/>
      <c r="DN15" s="716"/>
      <c r="DO15" s="716"/>
      <c r="DP15" s="716"/>
      <c r="DQ15" s="716"/>
      <c r="DR15" s="716"/>
      <c r="DS15" s="716"/>
      <c r="DT15" s="716"/>
      <c r="DU15" s="716"/>
      <c r="DV15" s="716"/>
      <c r="DW15" s="716"/>
      <c r="DX15" s="716"/>
      <c r="DY15" s="716"/>
      <c r="DZ15" s="716"/>
      <c r="EA15" s="716"/>
      <c r="EB15" s="716"/>
      <c r="EC15" s="716"/>
      <c r="ED15" s="716"/>
      <c r="EE15" s="716"/>
      <c r="EF15" s="716"/>
      <c r="EG15" s="716"/>
      <c r="EH15" s="716"/>
      <c r="EI15" s="716"/>
      <c r="EJ15" s="716"/>
      <c r="EK15" s="716"/>
      <c r="EL15" s="716"/>
      <c r="EM15" s="716"/>
      <c r="EN15" s="716"/>
      <c r="EO15" s="716"/>
      <c r="EP15" s="716"/>
      <c r="EQ15" s="716"/>
      <c r="ER15" s="716"/>
      <c r="ES15" s="716"/>
      <c r="ET15" s="715"/>
      <c r="EU15" s="715"/>
    </row>
    <row r="16" spans="1:168" s="714" customFormat="1" ht="20.100000000000001" customHeight="1" x14ac:dyDescent="0.15">
      <c r="C16" s="712"/>
      <c r="D16" s="713"/>
      <c r="E16" s="712"/>
      <c r="F16" s="716"/>
      <c r="G16" s="716"/>
      <c r="H16" s="713"/>
      <c r="I16" s="713"/>
      <c r="J16" s="713"/>
      <c r="K16" s="713"/>
      <c r="L16" s="713"/>
      <c r="M16" s="713"/>
      <c r="N16" s="713"/>
      <c r="O16" s="713"/>
      <c r="P16" s="713"/>
      <c r="Q16" s="713"/>
      <c r="R16" s="713"/>
      <c r="S16" s="713"/>
      <c r="T16" s="713"/>
      <c r="U16" s="713"/>
      <c r="V16" s="713"/>
      <c r="W16" s="712"/>
      <c r="X16" s="712"/>
      <c r="Y16" s="712"/>
      <c r="Z16" s="713"/>
      <c r="AA16" s="712"/>
      <c r="AB16" s="712"/>
      <c r="AC16" s="712"/>
      <c r="AD16" s="712"/>
      <c r="AE16" s="712"/>
      <c r="AF16" s="712"/>
      <c r="AG16" s="712"/>
      <c r="AH16" s="712"/>
      <c r="AI16" s="712"/>
      <c r="AJ16" s="712"/>
      <c r="AK16" s="712"/>
      <c r="AL16" s="712"/>
      <c r="AM16" s="712"/>
      <c r="AN16" s="712"/>
      <c r="AO16" s="712"/>
      <c r="AP16" s="712"/>
      <c r="AQ16" s="712"/>
      <c r="AR16" s="713"/>
      <c r="AS16" s="716"/>
      <c r="AT16" s="716"/>
      <c r="AU16" s="716"/>
      <c r="AV16" s="716"/>
      <c r="AW16" s="716"/>
      <c r="AX16" s="716"/>
      <c r="AY16" s="716"/>
      <c r="AZ16" s="716"/>
      <c r="BA16" s="716"/>
      <c r="BB16" s="716"/>
      <c r="BC16" s="716"/>
      <c r="BD16" s="716"/>
      <c r="BE16" s="716"/>
      <c r="BF16" s="716"/>
      <c r="BG16" s="716"/>
      <c r="BH16" s="716"/>
      <c r="BI16" s="716"/>
      <c r="BJ16" s="716"/>
      <c r="BK16" s="716"/>
      <c r="BL16" s="716"/>
      <c r="BM16" s="716"/>
      <c r="BN16" s="716"/>
      <c r="BO16" s="716"/>
      <c r="BP16" s="716"/>
      <c r="BQ16" s="716"/>
      <c r="BR16" s="716"/>
      <c r="BS16" s="716"/>
      <c r="BT16" s="716"/>
      <c r="BU16" s="716"/>
      <c r="BV16" s="716"/>
      <c r="BW16" s="716"/>
      <c r="BX16" s="716"/>
      <c r="BY16" s="716"/>
      <c r="BZ16" s="716"/>
      <c r="CA16" s="716"/>
      <c r="CB16" s="716"/>
      <c r="CC16" s="716"/>
      <c r="CD16" s="716"/>
      <c r="CE16" s="716"/>
      <c r="CF16" s="716"/>
      <c r="CG16" s="716"/>
      <c r="CH16" s="716"/>
      <c r="CI16" s="716"/>
      <c r="CJ16" s="716"/>
      <c r="CK16" s="716"/>
      <c r="CL16" s="716"/>
      <c r="CM16" s="716"/>
      <c r="CN16" s="716"/>
      <c r="CO16" s="716"/>
      <c r="CP16" s="716"/>
      <c r="CQ16" s="716"/>
      <c r="CR16" s="716"/>
      <c r="CS16" s="716"/>
      <c r="CT16" s="716"/>
      <c r="CU16" s="716"/>
      <c r="CV16" s="716"/>
      <c r="CW16" s="716"/>
      <c r="CX16" s="716"/>
      <c r="CY16" s="716"/>
      <c r="CZ16" s="716"/>
      <c r="DA16" s="716"/>
      <c r="DB16" s="716"/>
      <c r="DC16" s="716"/>
      <c r="DD16" s="716"/>
      <c r="DE16" s="716"/>
      <c r="DF16" s="716"/>
      <c r="DG16" s="716"/>
      <c r="DH16" s="716"/>
      <c r="DI16" s="716"/>
      <c r="DJ16" s="716"/>
      <c r="DK16" s="716"/>
      <c r="DL16" s="716"/>
      <c r="DM16" s="716"/>
      <c r="DN16" s="716"/>
      <c r="DO16" s="716"/>
      <c r="DP16" s="716"/>
      <c r="DQ16" s="716"/>
      <c r="DR16" s="716"/>
      <c r="DS16" s="716"/>
      <c r="DT16" s="716"/>
      <c r="DU16" s="716"/>
      <c r="DV16" s="716"/>
      <c r="DW16" s="716"/>
      <c r="DX16" s="716"/>
      <c r="DY16" s="716"/>
      <c r="DZ16" s="716"/>
      <c r="EA16" s="716"/>
      <c r="EB16" s="716"/>
      <c r="EC16" s="716"/>
      <c r="ED16" s="716"/>
      <c r="EE16" s="716"/>
      <c r="EF16" s="716"/>
      <c r="EG16" s="716"/>
      <c r="EH16" s="716"/>
      <c r="EI16" s="716"/>
      <c r="EJ16" s="716"/>
      <c r="EK16" s="716"/>
      <c r="EL16" s="716"/>
      <c r="EM16" s="716"/>
      <c r="EN16" s="716"/>
      <c r="EO16" s="716"/>
      <c r="EP16" s="716"/>
      <c r="EQ16" s="716"/>
      <c r="ER16" s="716"/>
      <c r="ES16" s="716"/>
      <c r="ET16" s="715"/>
      <c r="EU16" s="715"/>
    </row>
    <row r="17" spans="3:151" s="714" customFormat="1" ht="90" customHeight="1" x14ac:dyDescent="0.15">
      <c r="C17" s="712"/>
      <c r="D17" s="713"/>
      <c r="E17" s="712"/>
      <c r="F17" s="716"/>
      <c r="G17" s="716"/>
      <c r="H17" s="713"/>
      <c r="I17" s="713"/>
      <c r="J17" s="713"/>
      <c r="K17" s="713"/>
      <c r="L17" s="713"/>
      <c r="M17" s="713"/>
      <c r="N17" s="713"/>
      <c r="O17" s="713"/>
      <c r="P17" s="713"/>
      <c r="Q17" s="713"/>
      <c r="R17" s="713"/>
      <c r="S17" s="713"/>
      <c r="T17" s="713"/>
      <c r="U17" s="713"/>
      <c r="V17" s="713"/>
      <c r="W17" s="712"/>
      <c r="X17" s="712"/>
      <c r="Y17" s="712"/>
      <c r="Z17" s="713"/>
      <c r="AA17" s="712"/>
      <c r="AB17" s="712"/>
      <c r="AC17" s="712"/>
      <c r="AD17" s="712"/>
      <c r="AE17" s="712"/>
      <c r="AF17" s="712"/>
      <c r="AG17" s="712"/>
      <c r="AH17" s="712"/>
      <c r="AI17" s="712"/>
      <c r="AJ17" s="712"/>
      <c r="AK17" s="712"/>
      <c r="AL17" s="712"/>
      <c r="AM17" s="712"/>
      <c r="AN17" s="712"/>
      <c r="AO17" s="712"/>
      <c r="AP17" s="712"/>
      <c r="AQ17" s="712"/>
      <c r="AR17" s="713"/>
      <c r="AS17" s="716"/>
      <c r="AT17" s="716"/>
      <c r="AU17" s="716"/>
      <c r="AV17" s="716"/>
      <c r="AW17" s="716"/>
      <c r="AX17" s="716"/>
      <c r="AY17" s="716"/>
      <c r="AZ17" s="716"/>
      <c r="BA17" s="716"/>
      <c r="BB17" s="716"/>
      <c r="BC17" s="716"/>
      <c r="BD17" s="716"/>
      <c r="BE17" s="716"/>
      <c r="BF17" s="716"/>
      <c r="BG17" s="716"/>
      <c r="BH17" s="716"/>
      <c r="BI17" s="716"/>
      <c r="BJ17" s="716"/>
      <c r="BK17" s="716"/>
      <c r="BL17" s="716"/>
      <c r="BM17" s="716"/>
      <c r="BN17" s="716"/>
      <c r="BO17" s="716"/>
      <c r="BP17" s="716"/>
      <c r="BQ17" s="716"/>
      <c r="BR17" s="716"/>
      <c r="BS17" s="716"/>
      <c r="BT17" s="716"/>
      <c r="BU17" s="716"/>
      <c r="BV17" s="716"/>
      <c r="BW17" s="716"/>
      <c r="BX17" s="716"/>
      <c r="BY17" s="716"/>
      <c r="BZ17" s="716"/>
      <c r="CA17" s="716"/>
      <c r="CB17" s="716"/>
      <c r="CC17" s="716"/>
      <c r="CD17" s="716"/>
      <c r="CE17" s="716"/>
      <c r="CF17" s="716"/>
      <c r="CG17" s="716"/>
      <c r="CH17" s="716"/>
      <c r="CI17" s="716"/>
      <c r="CJ17" s="716"/>
      <c r="CK17" s="716"/>
      <c r="CL17" s="716"/>
      <c r="CM17" s="716"/>
      <c r="CN17" s="716"/>
      <c r="CO17" s="716"/>
      <c r="CP17" s="716"/>
      <c r="CQ17" s="716"/>
      <c r="CR17" s="716"/>
      <c r="CS17" s="716"/>
      <c r="CT17" s="716"/>
      <c r="CU17" s="716"/>
      <c r="CV17" s="716"/>
      <c r="CW17" s="716"/>
      <c r="CX17" s="716"/>
      <c r="CY17" s="716"/>
      <c r="CZ17" s="716"/>
      <c r="DA17" s="716"/>
      <c r="DB17" s="716"/>
      <c r="DC17" s="716"/>
      <c r="DD17" s="716"/>
      <c r="DE17" s="716"/>
      <c r="DF17" s="716"/>
      <c r="DG17" s="716"/>
      <c r="DH17" s="716"/>
      <c r="DI17" s="716"/>
      <c r="DJ17" s="716"/>
      <c r="DK17" s="716"/>
      <c r="DL17" s="716"/>
      <c r="DM17" s="716"/>
      <c r="DN17" s="716"/>
      <c r="DO17" s="716"/>
      <c r="DP17" s="716"/>
      <c r="DQ17" s="716"/>
      <c r="DR17" s="716"/>
      <c r="DS17" s="716"/>
      <c r="DT17" s="716"/>
      <c r="DU17" s="716"/>
      <c r="DV17" s="716"/>
      <c r="DW17" s="716"/>
      <c r="DX17" s="716"/>
      <c r="DY17" s="716"/>
      <c r="DZ17" s="716"/>
      <c r="EA17" s="716"/>
      <c r="EB17" s="716"/>
      <c r="EC17" s="716"/>
      <c r="ED17" s="716"/>
      <c r="EE17" s="716"/>
      <c r="EF17" s="716"/>
      <c r="EG17" s="716"/>
      <c r="EH17" s="716"/>
      <c r="EI17" s="716"/>
      <c r="EJ17" s="716"/>
      <c r="EK17" s="716"/>
      <c r="EL17" s="716"/>
      <c r="EM17" s="716"/>
      <c r="EN17" s="716"/>
      <c r="EO17" s="716"/>
      <c r="EP17" s="716"/>
      <c r="EQ17" s="716"/>
      <c r="ER17" s="716"/>
      <c r="ES17" s="716"/>
      <c r="ET17" s="715"/>
      <c r="EU17" s="715"/>
    </row>
    <row r="18" spans="3:151" s="714" customFormat="1" ht="20.100000000000001" customHeight="1" x14ac:dyDescent="0.15">
      <c r="C18" s="712"/>
      <c r="D18" s="712"/>
      <c r="E18" s="712"/>
      <c r="F18" s="716"/>
      <c r="G18" s="716"/>
      <c r="H18" s="712"/>
      <c r="I18" s="712"/>
      <c r="J18" s="712"/>
      <c r="K18" s="712"/>
      <c r="L18" s="712"/>
      <c r="M18" s="712"/>
      <c r="N18" s="712"/>
      <c r="O18" s="712"/>
      <c r="P18" s="712"/>
      <c r="Q18" s="712"/>
      <c r="R18" s="712"/>
      <c r="S18" s="712"/>
      <c r="T18" s="712"/>
      <c r="U18" s="712"/>
      <c r="V18" s="712"/>
      <c r="W18" s="712"/>
      <c r="X18" s="712"/>
      <c r="Y18" s="712"/>
      <c r="Z18" s="712"/>
      <c r="AA18" s="712"/>
      <c r="AB18" s="712"/>
      <c r="AC18" s="712"/>
      <c r="AD18" s="712"/>
      <c r="AE18" s="712"/>
      <c r="AF18" s="712"/>
      <c r="AG18" s="712"/>
      <c r="AH18" s="712"/>
      <c r="AI18" s="712"/>
      <c r="AJ18" s="712"/>
      <c r="AK18" s="712"/>
      <c r="AL18" s="712"/>
      <c r="AM18" s="712"/>
      <c r="AN18" s="712"/>
      <c r="AO18" s="712"/>
      <c r="AP18" s="712"/>
      <c r="AQ18" s="712"/>
      <c r="AR18" s="712"/>
      <c r="AS18" s="716"/>
      <c r="AT18" s="716"/>
      <c r="AU18" s="716"/>
      <c r="AV18" s="716"/>
      <c r="AW18" s="716"/>
      <c r="AX18" s="716"/>
      <c r="AY18" s="716"/>
      <c r="AZ18" s="716"/>
      <c r="BA18" s="716"/>
      <c r="BB18" s="716"/>
      <c r="BC18" s="716"/>
      <c r="BD18" s="716"/>
      <c r="BE18" s="716"/>
      <c r="BF18" s="716"/>
      <c r="BG18" s="716"/>
      <c r="BH18" s="716"/>
      <c r="BI18" s="716"/>
      <c r="BJ18" s="716"/>
      <c r="BK18" s="716"/>
      <c r="BL18" s="716"/>
      <c r="BM18" s="716"/>
      <c r="BN18" s="716"/>
      <c r="BO18" s="716"/>
      <c r="BP18" s="716"/>
      <c r="BQ18" s="716"/>
      <c r="BR18" s="716"/>
      <c r="BS18" s="716"/>
      <c r="BT18" s="716"/>
      <c r="BU18" s="716"/>
      <c r="BV18" s="716"/>
      <c r="BW18" s="716"/>
      <c r="BX18" s="716"/>
      <c r="BY18" s="716"/>
      <c r="BZ18" s="716"/>
      <c r="CA18" s="716"/>
      <c r="CB18" s="716"/>
      <c r="CC18" s="716"/>
      <c r="CD18" s="716"/>
      <c r="CE18" s="716"/>
      <c r="CF18" s="716"/>
      <c r="CG18" s="716"/>
      <c r="CH18" s="716"/>
      <c r="CI18" s="716"/>
      <c r="CJ18" s="716"/>
      <c r="CK18" s="716"/>
      <c r="CL18" s="716"/>
      <c r="CM18" s="716"/>
      <c r="CN18" s="716"/>
      <c r="CO18" s="716"/>
      <c r="CP18" s="716"/>
      <c r="CQ18" s="716"/>
      <c r="CR18" s="716"/>
      <c r="CS18" s="716"/>
      <c r="CT18" s="716"/>
      <c r="CU18" s="716"/>
      <c r="CV18" s="716"/>
      <c r="CW18" s="716"/>
      <c r="CX18" s="716"/>
      <c r="CY18" s="716"/>
      <c r="CZ18" s="716"/>
      <c r="DA18" s="716"/>
      <c r="DB18" s="716"/>
      <c r="DC18" s="716"/>
      <c r="DD18" s="716"/>
      <c r="DE18" s="716"/>
      <c r="DF18" s="716"/>
      <c r="DG18" s="716"/>
      <c r="DH18" s="716"/>
      <c r="DI18" s="716"/>
      <c r="DJ18" s="716"/>
      <c r="DK18" s="716"/>
      <c r="DL18" s="716"/>
      <c r="DM18" s="716"/>
      <c r="DN18" s="716"/>
      <c r="DO18" s="716"/>
      <c r="DP18" s="716"/>
      <c r="DQ18" s="716"/>
      <c r="DR18" s="716"/>
      <c r="DS18" s="716"/>
      <c r="DT18" s="716"/>
      <c r="DU18" s="716"/>
      <c r="DV18" s="716"/>
      <c r="DW18" s="716"/>
      <c r="DX18" s="716"/>
      <c r="DY18" s="716"/>
      <c r="DZ18" s="716"/>
      <c r="EA18" s="716"/>
      <c r="EB18" s="716"/>
      <c r="EC18" s="716"/>
      <c r="ED18" s="716"/>
      <c r="EE18" s="716"/>
      <c r="EF18" s="716"/>
      <c r="EG18" s="716"/>
      <c r="EH18" s="716"/>
      <c r="EI18" s="716"/>
      <c r="EJ18" s="716"/>
      <c r="EK18" s="716"/>
      <c r="EL18" s="716"/>
      <c r="EM18" s="712"/>
      <c r="EN18" s="712"/>
      <c r="EO18" s="712"/>
      <c r="EP18" s="712"/>
      <c r="EQ18" s="712"/>
      <c r="ER18" s="712"/>
      <c r="ES18" s="716"/>
      <c r="ET18" s="715"/>
      <c r="EU18" s="715"/>
    </row>
    <row r="19" spans="3:151" ht="20.100000000000001" customHeight="1" x14ac:dyDescent="0.15">
      <c r="C19" s="716"/>
      <c r="D19" s="716"/>
      <c r="E19" s="716"/>
      <c r="F19" s="723"/>
      <c r="G19" s="723"/>
      <c r="H19" s="712"/>
      <c r="I19" s="712"/>
      <c r="J19" s="712"/>
      <c r="K19" s="712"/>
      <c r="L19" s="712"/>
      <c r="M19" s="712"/>
      <c r="N19" s="712"/>
      <c r="O19" s="712"/>
      <c r="P19" s="712"/>
      <c r="Q19" s="712"/>
      <c r="R19" s="712"/>
      <c r="S19" s="712"/>
      <c r="T19" s="712"/>
      <c r="U19" s="712"/>
      <c r="V19" s="712"/>
      <c r="W19" s="716"/>
      <c r="X19" s="716"/>
      <c r="Y19" s="716"/>
      <c r="Z19" s="712"/>
      <c r="AR19" s="712"/>
      <c r="AS19" s="719"/>
      <c r="AT19" s="719"/>
      <c r="AU19" s="719"/>
      <c r="AV19" s="719"/>
      <c r="AW19" s="726"/>
      <c r="AX19" s="726"/>
      <c r="AY19" s="719"/>
      <c r="AZ19" s="719"/>
      <c r="BA19" s="719"/>
      <c r="BB19" s="719"/>
      <c r="BC19" s="719"/>
      <c r="BD19" s="719"/>
      <c r="BE19" s="719"/>
      <c r="BF19" s="719"/>
      <c r="BG19" s="723"/>
      <c r="BH19" s="712"/>
      <c r="BI19" s="712"/>
      <c r="BJ19" s="712"/>
      <c r="BK19" s="712"/>
      <c r="BL19" s="712"/>
      <c r="BM19" s="712"/>
      <c r="BN19" s="712"/>
      <c r="BO19" s="712"/>
      <c r="BP19" s="712"/>
      <c r="BQ19" s="712"/>
      <c r="BR19" s="712"/>
      <c r="BS19" s="712"/>
      <c r="BT19" s="712"/>
      <c r="BU19" s="719"/>
      <c r="BV19" s="719"/>
      <c r="BW19" s="726"/>
      <c r="BX19" s="726"/>
      <c r="BY19" s="726"/>
      <c r="BZ19" s="726"/>
      <c r="CA19" s="727"/>
      <c r="CB19" s="727"/>
      <c r="CC19" s="721"/>
      <c r="CD19" s="719"/>
      <c r="CE19" s="719"/>
      <c r="CF19" s="719"/>
      <c r="CG19" s="719"/>
      <c r="CH19" s="719"/>
      <c r="CI19" s="719"/>
      <c r="CJ19" s="719"/>
      <c r="CK19" s="719"/>
      <c r="CL19" s="719"/>
      <c r="CM19" s="719"/>
      <c r="CN19" s="719"/>
      <c r="CO19" s="719"/>
      <c r="CP19" s="719"/>
      <c r="CQ19" s="719"/>
      <c r="CR19" s="719"/>
      <c r="CS19" s="719"/>
      <c r="CT19" s="719"/>
      <c r="CU19" s="719"/>
      <c r="CV19" s="719"/>
      <c r="CW19" s="719"/>
      <c r="CX19" s="719"/>
      <c r="CY19" s="719"/>
      <c r="CZ19" s="719"/>
      <c r="DA19" s="719"/>
      <c r="DB19" s="719"/>
      <c r="DC19" s="719"/>
      <c r="DD19" s="719"/>
      <c r="DE19" s="719"/>
      <c r="DF19" s="719"/>
      <c r="DG19" s="726"/>
      <c r="DH19" s="726"/>
      <c r="DI19" s="726"/>
      <c r="DJ19" s="726"/>
      <c r="DK19" s="726"/>
      <c r="DL19" s="726"/>
      <c r="DM19" s="726"/>
      <c r="DN19" s="726"/>
      <c r="DO19" s="726"/>
      <c r="DP19" s="726"/>
      <c r="DQ19" s="726"/>
      <c r="DR19" s="726"/>
      <c r="DS19" s="726"/>
      <c r="DT19" s="726"/>
      <c r="DU19" s="726"/>
      <c r="DV19" s="726"/>
      <c r="DW19" s="726"/>
      <c r="DX19" s="726"/>
      <c r="DY19" s="726"/>
      <c r="DZ19" s="726"/>
      <c r="EA19" s="726"/>
      <c r="EB19" s="726"/>
      <c r="EC19" s="712"/>
      <c r="EM19" s="719"/>
      <c r="EN19" s="719"/>
      <c r="EO19" s="719"/>
      <c r="EP19" s="725"/>
      <c r="EQ19" s="719"/>
      <c r="ER19" s="719"/>
      <c r="ES19" s="722"/>
    </row>
    <row r="20" spans="3:151" ht="20.100000000000001" customHeight="1" x14ac:dyDescent="0.15">
      <c r="C20" s="716"/>
      <c r="D20" s="716"/>
      <c r="E20" s="716"/>
      <c r="F20" s="723"/>
      <c r="G20" s="723"/>
      <c r="H20" s="716"/>
      <c r="I20" s="712"/>
      <c r="J20" s="712"/>
      <c r="K20" s="712"/>
      <c r="L20" s="712"/>
      <c r="M20" s="712"/>
      <c r="N20" s="712"/>
      <c r="O20" s="712"/>
      <c r="P20" s="712"/>
      <c r="Q20" s="712"/>
      <c r="R20" s="712"/>
      <c r="S20" s="712"/>
      <c r="T20" s="712"/>
      <c r="U20" s="712"/>
      <c r="V20" s="712"/>
      <c r="W20" s="716"/>
      <c r="X20" s="716"/>
      <c r="Y20" s="716"/>
      <c r="Z20" s="712"/>
      <c r="AR20" s="712"/>
      <c r="AS20" s="719"/>
      <c r="AT20" s="719"/>
      <c r="AU20" s="719"/>
      <c r="AV20" s="719"/>
      <c r="AW20" s="726"/>
      <c r="AX20" s="726"/>
      <c r="AY20" s="719"/>
      <c r="AZ20" s="719"/>
      <c r="BA20" s="719"/>
      <c r="BB20" s="719"/>
      <c r="BC20" s="719"/>
      <c r="BD20" s="719"/>
      <c r="BE20" s="719"/>
      <c r="BF20" s="719"/>
      <c r="BG20" s="723"/>
      <c r="BH20" s="712"/>
      <c r="BI20" s="712"/>
      <c r="BJ20" s="712"/>
      <c r="BK20" s="712"/>
      <c r="BL20" s="712"/>
      <c r="BM20" s="712"/>
      <c r="BN20" s="712"/>
      <c r="BO20" s="712"/>
      <c r="BP20" s="712"/>
      <c r="BQ20" s="712"/>
      <c r="BR20" s="712"/>
      <c r="BS20" s="712"/>
      <c r="BT20" s="712"/>
      <c r="BU20" s="719"/>
      <c r="BV20" s="719"/>
      <c r="BW20" s="726"/>
      <c r="BX20" s="726"/>
      <c r="BY20" s="726"/>
      <c r="BZ20" s="726"/>
      <c r="CA20" s="727"/>
      <c r="CB20" s="727"/>
      <c r="CC20" s="721"/>
      <c r="CD20" s="719"/>
      <c r="CE20" s="719"/>
      <c r="CF20" s="719"/>
      <c r="CG20" s="719"/>
      <c r="CH20" s="719"/>
      <c r="CI20" s="719"/>
      <c r="CJ20" s="719"/>
      <c r="CK20" s="719"/>
      <c r="CL20" s="719"/>
      <c r="CM20" s="719"/>
      <c r="CN20" s="719"/>
      <c r="CO20" s="719"/>
      <c r="CP20" s="719"/>
      <c r="CQ20" s="719"/>
      <c r="CR20" s="719"/>
      <c r="CS20" s="719"/>
      <c r="CT20" s="719"/>
      <c r="CU20" s="719"/>
      <c r="CV20" s="719"/>
      <c r="CW20" s="719"/>
      <c r="CX20" s="719"/>
      <c r="CY20" s="719"/>
      <c r="CZ20" s="719"/>
      <c r="DA20" s="719"/>
      <c r="DB20" s="719"/>
      <c r="DC20" s="719"/>
      <c r="DD20" s="719"/>
      <c r="DE20" s="719"/>
      <c r="DF20" s="719"/>
      <c r="DG20" s="726"/>
      <c r="DH20" s="726"/>
      <c r="DI20" s="726"/>
      <c r="DJ20" s="726"/>
      <c r="DK20" s="726"/>
      <c r="DL20" s="726"/>
      <c r="DM20" s="726"/>
      <c r="DN20" s="726"/>
      <c r="DO20" s="726"/>
      <c r="DP20" s="726"/>
      <c r="DQ20" s="726"/>
      <c r="DR20" s="726"/>
      <c r="DS20" s="726"/>
      <c r="DT20" s="726"/>
      <c r="DU20" s="726"/>
      <c r="DV20" s="726"/>
      <c r="DW20" s="726"/>
      <c r="DX20" s="726"/>
      <c r="DY20" s="726"/>
      <c r="DZ20" s="726"/>
      <c r="EA20" s="726"/>
      <c r="EB20" s="726"/>
      <c r="EC20" s="712"/>
      <c r="EM20" s="719"/>
      <c r="EN20" s="719"/>
      <c r="EO20" s="719"/>
      <c r="EP20" s="725"/>
      <c r="EQ20" s="719"/>
      <c r="ER20" s="719"/>
      <c r="ES20" s="722"/>
    </row>
    <row r="21" spans="3:151" ht="20.100000000000001" customHeight="1" x14ac:dyDescent="0.15">
      <c r="C21" s="716"/>
      <c r="D21" s="716"/>
      <c r="E21" s="716"/>
      <c r="F21" s="723"/>
      <c r="G21" s="723"/>
      <c r="H21" s="716"/>
      <c r="I21" s="712"/>
      <c r="J21" s="712"/>
      <c r="K21" s="712"/>
      <c r="L21" s="712"/>
      <c r="M21" s="712"/>
      <c r="N21" s="712"/>
      <c r="O21" s="712"/>
      <c r="P21" s="712"/>
      <c r="Q21" s="712"/>
      <c r="R21" s="712"/>
      <c r="S21" s="712"/>
      <c r="T21" s="712"/>
      <c r="U21" s="712"/>
      <c r="V21" s="712"/>
      <c r="W21" s="716"/>
      <c r="X21" s="716"/>
      <c r="Y21" s="716"/>
      <c r="Z21" s="712"/>
      <c r="AR21" s="712"/>
      <c r="AS21" s="719"/>
      <c r="AT21" s="719"/>
      <c r="AU21" s="719"/>
      <c r="AV21" s="719"/>
      <c r="AW21" s="726"/>
      <c r="AX21" s="726"/>
      <c r="AY21" s="719"/>
      <c r="AZ21" s="719"/>
      <c r="BA21" s="719"/>
      <c r="BB21" s="719"/>
      <c r="BC21" s="719"/>
      <c r="BD21" s="719"/>
      <c r="BE21" s="719"/>
      <c r="BF21" s="719"/>
      <c r="BG21" s="723"/>
      <c r="BH21" s="712"/>
      <c r="BI21" s="712"/>
      <c r="BJ21" s="712"/>
      <c r="BK21" s="712"/>
      <c r="BL21" s="712"/>
      <c r="BM21" s="712"/>
      <c r="BN21" s="712"/>
      <c r="BO21" s="712"/>
      <c r="BP21" s="712"/>
      <c r="BQ21" s="712"/>
      <c r="BR21" s="712"/>
      <c r="BS21" s="712"/>
      <c r="BT21" s="712"/>
      <c r="BU21" s="719"/>
      <c r="BV21" s="719"/>
      <c r="BW21" s="726"/>
      <c r="BX21" s="726"/>
      <c r="BY21" s="726"/>
      <c r="BZ21" s="726"/>
      <c r="CA21" s="727"/>
      <c r="CB21" s="727"/>
      <c r="CC21" s="721"/>
      <c r="CD21" s="719"/>
      <c r="CE21" s="719"/>
      <c r="CF21" s="719"/>
      <c r="CG21" s="719"/>
      <c r="CH21" s="719"/>
      <c r="CI21" s="719"/>
      <c r="CJ21" s="719"/>
      <c r="CK21" s="719"/>
      <c r="CL21" s="719"/>
      <c r="CM21" s="719"/>
      <c r="CN21" s="719"/>
      <c r="CO21" s="719"/>
      <c r="CP21" s="719"/>
      <c r="CQ21" s="719"/>
      <c r="CR21" s="719"/>
      <c r="CS21" s="719"/>
      <c r="CT21" s="719"/>
      <c r="CU21" s="719"/>
      <c r="CV21" s="719"/>
      <c r="CW21" s="719"/>
      <c r="CX21" s="719"/>
      <c r="CY21" s="719"/>
      <c r="CZ21" s="719"/>
      <c r="DA21" s="719"/>
      <c r="DB21" s="719"/>
      <c r="DC21" s="719"/>
      <c r="DD21" s="719"/>
      <c r="DE21" s="719"/>
      <c r="DF21" s="719"/>
      <c r="DG21" s="726"/>
      <c r="DH21" s="726"/>
      <c r="DI21" s="726"/>
      <c r="DJ21" s="726"/>
      <c r="DK21" s="726"/>
      <c r="DL21" s="726"/>
      <c r="DM21" s="726"/>
      <c r="DN21" s="726"/>
      <c r="DO21" s="726"/>
      <c r="DP21" s="726"/>
      <c r="DQ21" s="726"/>
      <c r="DR21" s="726"/>
      <c r="DS21" s="726"/>
      <c r="DT21" s="726"/>
      <c r="DU21" s="726"/>
      <c r="DV21" s="726"/>
      <c r="DW21" s="726"/>
      <c r="DX21" s="726"/>
      <c r="DY21" s="726"/>
      <c r="DZ21" s="726"/>
      <c r="EA21" s="726"/>
      <c r="EB21" s="726"/>
      <c r="EC21" s="712"/>
      <c r="EM21" s="719"/>
      <c r="EN21" s="719"/>
      <c r="EO21" s="719"/>
      <c r="EP21" s="725"/>
      <c r="EQ21" s="719"/>
      <c r="ER21" s="719"/>
      <c r="ES21" s="722"/>
    </row>
    <row r="22" spans="3:151" ht="20.100000000000001" customHeight="1" x14ac:dyDescent="0.15">
      <c r="C22" s="716"/>
      <c r="D22" s="716"/>
      <c r="E22" s="716"/>
      <c r="F22" s="723"/>
      <c r="G22" s="723"/>
      <c r="H22" s="716"/>
      <c r="I22" s="716"/>
      <c r="J22" s="712"/>
      <c r="K22" s="712"/>
      <c r="L22" s="712"/>
      <c r="M22" s="712"/>
      <c r="N22" s="716"/>
      <c r="O22" s="712"/>
      <c r="P22" s="712"/>
      <c r="Q22" s="712"/>
      <c r="R22" s="712"/>
      <c r="S22" s="712"/>
      <c r="T22" s="712"/>
      <c r="U22" s="712"/>
      <c r="V22" s="712"/>
      <c r="W22" s="716"/>
      <c r="X22" s="716"/>
      <c r="Y22" s="716"/>
      <c r="Z22" s="712"/>
      <c r="AR22" s="712"/>
      <c r="AS22" s="719"/>
      <c r="AT22" s="719"/>
      <c r="AU22" s="719"/>
      <c r="AV22" s="719"/>
      <c r="AW22" s="726"/>
      <c r="AX22" s="726"/>
      <c r="AY22" s="719"/>
      <c r="AZ22" s="719"/>
      <c r="BA22" s="719"/>
      <c r="BB22" s="719"/>
      <c r="BC22" s="719"/>
      <c r="BD22" s="719"/>
      <c r="BE22" s="719"/>
      <c r="BF22" s="719"/>
      <c r="BG22" s="723"/>
      <c r="BH22" s="712"/>
      <c r="BI22" s="712"/>
      <c r="BJ22" s="712"/>
      <c r="BK22" s="712"/>
      <c r="BL22" s="712"/>
      <c r="BM22" s="712"/>
      <c r="BN22" s="712"/>
      <c r="BO22" s="712"/>
      <c r="BP22" s="712"/>
      <c r="BQ22" s="712"/>
      <c r="BR22" s="712"/>
      <c r="BS22" s="712"/>
      <c r="BT22" s="712"/>
      <c r="BU22" s="719"/>
      <c r="BV22" s="719"/>
      <c r="BW22" s="726"/>
      <c r="BX22" s="726"/>
      <c r="BY22" s="726"/>
      <c r="BZ22" s="726"/>
      <c r="CA22" s="727"/>
      <c r="CB22" s="727"/>
      <c r="CC22" s="721"/>
      <c r="CD22" s="719"/>
      <c r="CE22" s="719"/>
      <c r="CF22" s="719"/>
      <c r="CG22" s="719"/>
      <c r="CH22" s="719"/>
      <c r="CI22" s="719"/>
      <c r="CJ22" s="719"/>
      <c r="CK22" s="719"/>
      <c r="CL22" s="719"/>
      <c r="CM22" s="719"/>
      <c r="CN22" s="719"/>
      <c r="CO22" s="719"/>
      <c r="CP22" s="719"/>
      <c r="CQ22" s="719"/>
      <c r="CR22" s="719"/>
      <c r="CS22" s="719"/>
      <c r="CT22" s="719"/>
      <c r="CU22" s="719"/>
      <c r="CV22" s="719"/>
      <c r="CW22" s="719"/>
      <c r="CX22" s="719"/>
      <c r="CY22" s="719"/>
      <c r="CZ22" s="719"/>
      <c r="DA22" s="719"/>
      <c r="DB22" s="719"/>
      <c r="DC22" s="719"/>
      <c r="DD22" s="719"/>
      <c r="DE22" s="719"/>
      <c r="DF22" s="719"/>
      <c r="DG22" s="726"/>
      <c r="DH22" s="726"/>
      <c r="DI22" s="726"/>
      <c r="DJ22" s="726"/>
      <c r="DK22" s="726"/>
      <c r="DL22" s="726"/>
      <c r="DM22" s="726"/>
      <c r="DN22" s="726"/>
      <c r="DO22" s="726"/>
      <c r="DP22" s="726"/>
      <c r="DQ22" s="726"/>
      <c r="DR22" s="726"/>
      <c r="DS22" s="726"/>
      <c r="DT22" s="726"/>
      <c r="DU22" s="726"/>
      <c r="DV22" s="726"/>
      <c r="DW22" s="726"/>
      <c r="DX22" s="726"/>
      <c r="DY22" s="726"/>
      <c r="DZ22" s="726"/>
      <c r="EA22" s="726"/>
      <c r="EB22" s="726"/>
      <c r="EC22" s="712"/>
      <c r="EM22" s="719"/>
      <c r="EN22" s="719"/>
      <c r="EO22" s="719"/>
      <c r="EP22" s="725"/>
      <c r="EQ22" s="719"/>
      <c r="ER22" s="719"/>
      <c r="ES22" s="722"/>
    </row>
    <row r="23" spans="3:151" ht="20.100000000000001" customHeight="1" x14ac:dyDescent="0.15">
      <c r="C23" s="716"/>
      <c r="D23" s="716"/>
      <c r="E23" s="716"/>
      <c r="H23" s="716"/>
      <c r="I23" s="716"/>
      <c r="J23" s="712"/>
      <c r="K23" s="716"/>
      <c r="L23" s="716"/>
      <c r="M23" s="716"/>
      <c r="N23" s="716"/>
      <c r="O23" s="712"/>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716"/>
      <c r="AM23" s="716"/>
      <c r="AN23" s="716"/>
      <c r="AO23" s="716"/>
      <c r="AP23" s="716"/>
      <c r="AQ23" s="716"/>
      <c r="AR23" s="716"/>
      <c r="AS23" s="719"/>
      <c r="AT23" s="719"/>
      <c r="AU23" s="719"/>
      <c r="AV23" s="719"/>
      <c r="AW23" s="719"/>
      <c r="AX23" s="719"/>
      <c r="AY23" s="719"/>
      <c r="AZ23" s="719"/>
      <c r="BA23" s="719"/>
      <c r="BB23" s="719"/>
      <c r="BC23" s="719"/>
      <c r="BD23" s="719"/>
      <c r="BE23" s="719"/>
      <c r="BF23" s="719"/>
      <c r="BG23" s="720"/>
      <c r="BH23" s="720"/>
      <c r="BI23" s="712"/>
      <c r="BJ23" s="719"/>
      <c r="BK23" s="719"/>
      <c r="BL23" s="719"/>
      <c r="BM23" s="719"/>
      <c r="BN23" s="719"/>
      <c r="BO23" s="719"/>
      <c r="BP23" s="719"/>
      <c r="BQ23" s="719"/>
      <c r="BR23" s="719"/>
      <c r="BS23" s="719"/>
      <c r="BT23" s="719"/>
      <c r="BU23" s="719"/>
      <c r="BV23" s="719"/>
      <c r="BW23" s="719"/>
      <c r="BX23" s="719"/>
      <c r="BY23" s="719"/>
      <c r="BZ23" s="719"/>
      <c r="CA23" s="719"/>
      <c r="CB23" s="719"/>
      <c r="CC23" s="719"/>
      <c r="CD23" s="719"/>
      <c r="CE23" s="719"/>
      <c r="CF23" s="719"/>
      <c r="CG23" s="719"/>
      <c r="CH23" s="719"/>
      <c r="CI23" s="719"/>
      <c r="CJ23" s="719"/>
      <c r="CK23" s="719"/>
      <c r="CL23" s="719"/>
      <c r="CM23" s="719"/>
      <c r="CN23" s="719"/>
      <c r="CO23" s="719"/>
      <c r="CP23" s="719"/>
      <c r="CQ23" s="719"/>
      <c r="CR23" s="719"/>
      <c r="CS23" s="719"/>
      <c r="CT23" s="719"/>
      <c r="CU23" s="719"/>
      <c r="CV23" s="719"/>
      <c r="CW23" s="719"/>
      <c r="CX23" s="719"/>
      <c r="CY23" s="719"/>
      <c r="CZ23" s="719"/>
      <c r="DA23" s="719"/>
      <c r="DB23" s="719"/>
      <c r="DC23" s="719"/>
      <c r="DD23" s="719"/>
      <c r="DE23" s="719"/>
      <c r="DF23" s="719"/>
      <c r="DG23" s="719"/>
      <c r="DH23" s="719"/>
      <c r="DI23" s="719"/>
      <c r="DJ23" s="719"/>
      <c r="DK23" s="719"/>
      <c r="DL23" s="719"/>
      <c r="DM23" s="719"/>
      <c r="DN23" s="719"/>
      <c r="DO23" s="719"/>
      <c r="DP23" s="719"/>
      <c r="DQ23" s="719"/>
      <c r="DR23" s="719"/>
      <c r="DS23" s="719"/>
      <c r="DT23" s="719"/>
      <c r="DU23" s="719"/>
      <c r="DV23" s="719"/>
      <c r="DW23" s="719"/>
      <c r="DX23" s="719"/>
      <c r="DY23" s="719"/>
      <c r="DZ23" s="719"/>
      <c r="EA23" s="719"/>
      <c r="EB23" s="719"/>
      <c r="EC23" s="719"/>
      <c r="ED23" s="719"/>
      <c r="EE23" s="719"/>
      <c r="EF23" s="719"/>
      <c r="EG23" s="719"/>
      <c r="EH23" s="719"/>
      <c r="EI23" s="719"/>
      <c r="EJ23" s="719"/>
      <c r="EK23" s="719"/>
      <c r="EL23" s="719"/>
      <c r="EM23" s="719"/>
      <c r="EN23" s="719"/>
      <c r="EO23" s="719"/>
      <c r="EP23" s="724"/>
      <c r="EQ23" s="719"/>
      <c r="ER23" s="719"/>
      <c r="ES23" s="719"/>
      <c r="ET23" s="719"/>
      <c r="EU23" s="719"/>
    </row>
    <row r="24" spans="3:151" ht="15" customHeight="1" x14ac:dyDescent="0.15">
      <c r="C24" s="716"/>
      <c r="D24" s="716"/>
      <c r="E24" s="716"/>
      <c r="H24" s="716"/>
      <c r="I24" s="716"/>
      <c r="J24" s="712"/>
      <c r="K24" s="716"/>
      <c r="L24" s="716"/>
      <c r="M24" s="716"/>
      <c r="N24" s="716"/>
      <c r="O24" s="712"/>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16"/>
      <c r="AM24" s="716"/>
      <c r="AN24" s="716"/>
      <c r="AO24" s="716"/>
      <c r="AP24" s="716"/>
      <c r="AQ24" s="716"/>
      <c r="AR24" s="716"/>
      <c r="AS24" s="719"/>
      <c r="AT24" s="719"/>
      <c r="AU24" s="719"/>
      <c r="AV24" s="719"/>
      <c r="AW24" s="719"/>
      <c r="AX24" s="719"/>
      <c r="AY24" s="719"/>
      <c r="AZ24" s="719"/>
      <c r="BA24" s="719"/>
      <c r="BB24" s="719"/>
      <c r="BC24" s="719"/>
      <c r="BD24" s="719"/>
      <c r="BE24" s="719"/>
      <c r="BF24" s="719"/>
      <c r="BG24" s="720"/>
      <c r="BH24" s="720"/>
      <c r="BI24" s="712"/>
      <c r="BJ24" s="719"/>
      <c r="BK24" s="719"/>
      <c r="BL24" s="719"/>
      <c r="BM24" s="719"/>
      <c r="BN24" s="719"/>
      <c r="BO24" s="719"/>
      <c r="BP24" s="719"/>
      <c r="BQ24" s="719"/>
      <c r="BR24" s="719"/>
      <c r="BS24" s="719"/>
      <c r="BT24" s="719"/>
      <c r="BU24" s="719"/>
      <c r="BV24" s="719"/>
      <c r="BW24" s="719"/>
      <c r="BX24" s="719"/>
      <c r="BY24" s="719"/>
      <c r="BZ24" s="719"/>
      <c r="CA24" s="719"/>
      <c r="CB24" s="719"/>
      <c r="CC24" s="719"/>
      <c r="CD24" s="719"/>
      <c r="CE24" s="719"/>
      <c r="CF24" s="719"/>
      <c r="CG24" s="719"/>
      <c r="CH24" s="719"/>
      <c r="CI24" s="719"/>
      <c r="CJ24" s="719"/>
      <c r="CK24" s="719"/>
      <c r="CL24" s="719"/>
      <c r="CM24" s="719"/>
      <c r="CN24" s="719"/>
      <c r="CO24" s="719"/>
      <c r="CP24" s="719"/>
      <c r="CQ24" s="719"/>
      <c r="CR24" s="719"/>
      <c r="CS24" s="719"/>
      <c r="CT24" s="719"/>
      <c r="CU24" s="719"/>
      <c r="CV24" s="719"/>
      <c r="CW24" s="719"/>
      <c r="CX24" s="719"/>
      <c r="CY24" s="719"/>
      <c r="CZ24" s="719"/>
      <c r="DA24" s="719"/>
      <c r="DB24" s="719"/>
      <c r="DC24" s="719"/>
      <c r="DD24" s="719"/>
      <c r="DE24" s="719"/>
      <c r="DF24" s="719"/>
      <c r="DG24" s="719"/>
      <c r="DH24" s="719"/>
      <c r="DI24" s="719"/>
      <c r="DJ24" s="719"/>
      <c r="DK24" s="719"/>
      <c r="DL24" s="719"/>
      <c r="DM24" s="719"/>
      <c r="DN24" s="719"/>
      <c r="DO24" s="719"/>
      <c r="DP24" s="719"/>
      <c r="DQ24" s="719"/>
      <c r="DR24" s="719"/>
      <c r="DS24" s="719"/>
      <c r="DT24" s="719"/>
      <c r="DU24" s="719"/>
      <c r="DV24" s="719"/>
      <c r="DW24" s="719"/>
      <c r="DX24" s="719"/>
      <c r="DY24" s="719"/>
      <c r="DZ24" s="719"/>
      <c r="EA24" s="719"/>
      <c r="EB24" s="719"/>
      <c r="EC24" s="719"/>
      <c r="ED24" s="719"/>
      <c r="EE24" s="719"/>
      <c r="EF24" s="719"/>
      <c r="EG24" s="719"/>
      <c r="EH24" s="719"/>
      <c r="EI24" s="719"/>
      <c r="EJ24" s="719"/>
      <c r="EK24" s="719"/>
      <c r="EL24" s="719"/>
      <c r="EM24" s="719"/>
      <c r="EN24" s="719"/>
      <c r="EO24" s="719"/>
      <c r="EP24" s="724"/>
      <c r="EQ24" s="719"/>
      <c r="ER24" s="719"/>
      <c r="ES24" s="719"/>
      <c r="ET24" s="719"/>
      <c r="EU24" s="719"/>
    </row>
    <row r="25" spans="3:151" ht="12" customHeight="1" x14ac:dyDescent="0.15">
      <c r="C25" s="716"/>
      <c r="D25" s="716"/>
      <c r="E25" s="716"/>
      <c r="H25" s="716"/>
      <c r="I25" s="716"/>
      <c r="J25" s="712"/>
      <c r="K25" s="716"/>
      <c r="L25" s="716"/>
      <c r="M25" s="716"/>
      <c r="N25" s="716"/>
      <c r="O25" s="712"/>
      <c r="P25" s="716"/>
      <c r="Q25" s="716"/>
      <c r="R25" s="716"/>
      <c r="S25" s="716"/>
      <c r="T25" s="716"/>
      <c r="U25" s="716"/>
      <c r="V25" s="716"/>
      <c r="W25" s="716"/>
      <c r="X25" s="716"/>
      <c r="Y25" s="716"/>
      <c r="Z25" s="716"/>
      <c r="AA25" s="716"/>
      <c r="AB25" s="716"/>
      <c r="AC25" s="716"/>
      <c r="AD25" s="716"/>
      <c r="AE25" s="716"/>
      <c r="AF25" s="716"/>
      <c r="AG25" s="716"/>
      <c r="AH25" s="716"/>
      <c r="AI25" s="716"/>
      <c r="AJ25" s="716"/>
      <c r="AK25" s="716"/>
      <c r="AL25" s="716"/>
      <c r="AM25" s="716"/>
      <c r="AN25" s="716"/>
      <c r="AO25" s="716"/>
      <c r="AP25" s="716"/>
      <c r="AQ25" s="716"/>
      <c r="AR25" s="716"/>
    </row>
    <row r="26" spans="3:151" ht="12" customHeight="1" x14ac:dyDescent="0.15">
      <c r="C26" s="716"/>
      <c r="D26" s="716"/>
      <c r="E26" s="716"/>
      <c r="H26" s="716"/>
      <c r="I26" s="716"/>
      <c r="J26" s="712"/>
      <c r="K26" s="716"/>
      <c r="L26" s="716"/>
      <c r="M26" s="716"/>
      <c r="N26" s="716"/>
      <c r="O26" s="712"/>
      <c r="P26" s="716"/>
      <c r="Q26" s="716"/>
      <c r="R26" s="716"/>
      <c r="S26" s="716"/>
      <c r="T26" s="716"/>
      <c r="U26" s="716"/>
      <c r="V26" s="716"/>
      <c r="W26" s="716"/>
      <c r="X26" s="716"/>
      <c r="Y26" s="716"/>
      <c r="Z26" s="716"/>
      <c r="AA26" s="716"/>
      <c r="AB26" s="716"/>
      <c r="AC26" s="716"/>
      <c r="AD26" s="716"/>
      <c r="AE26" s="716"/>
      <c r="AF26" s="716"/>
      <c r="AG26" s="716"/>
      <c r="AH26" s="716"/>
      <c r="AI26" s="716"/>
      <c r="AJ26" s="716"/>
      <c r="AK26" s="716"/>
      <c r="AL26" s="716"/>
      <c r="AM26" s="716"/>
      <c r="AN26" s="716"/>
      <c r="AO26" s="716"/>
      <c r="AP26" s="716"/>
      <c r="AQ26" s="716"/>
      <c r="AR26" s="716"/>
    </row>
    <row r="27" spans="3:151" ht="12" customHeight="1" x14ac:dyDescent="0.15">
      <c r="C27" s="716"/>
      <c r="D27" s="716"/>
      <c r="E27" s="716"/>
      <c r="H27" s="716"/>
      <c r="I27" s="716"/>
      <c r="J27" s="712"/>
      <c r="K27" s="716"/>
      <c r="L27" s="716"/>
      <c r="M27" s="716"/>
      <c r="N27" s="716"/>
      <c r="O27" s="712"/>
      <c r="P27" s="716"/>
      <c r="Q27" s="716"/>
      <c r="R27" s="716"/>
      <c r="S27" s="716"/>
      <c r="T27" s="716"/>
      <c r="U27" s="716"/>
      <c r="V27" s="716"/>
      <c r="W27" s="716"/>
      <c r="X27" s="716"/>
      <c r="Y27" s="716"/>
      <c r="Z27" s="716"/>
      <c r="AA27" s="716"/>
      <c r="AB27" s="716"/>
      <c r="AC27" s="716"/>
      <c r="AD27" s="716"/>
      <c r="AE27" s="716"/>
      <c r="AF27" s="716"/>
      <c r="AG27" s="716"/>
      <c r="AH27" s="716"/>
      <c r="AI27" s="716"/>
      <c r="AJ27" s="716"/>
      <c r="AK27" s="716"/>
      <c r="AL27" s="716"/>
      <c r="AM27" s="716"/>
      <c r="AN27" s="716"/>
      <c r="AO27" s="716"/>
      <c r="AP27" s="716"/>
      <c r="AQ27" s="716"/>
      <c r="AR27" s="716"/>
    </row>
    <row r="28" spans="3:151" x14ac:dyDescent="0.15">
      <c r="D28" s="712"/>
      <c r="E28" s="723"/>
      <c r="H28" s="712"/>
      <c r="I28" s="712"/>
      <c r="J28" s="712"/>
      <c r="K28" s="723"/>
      <c r="L28" s="723"/>
      <c r="M28" s="712"/>
      <c r="N28" s="712"/>
      <c r="O28" s="712"/>
      <c r="P28" s="712"/>
      <c r="Q28" s="712"/>
      <c r="R28" s="712"/>
      <c r="S28" s="712"/>
      <c r="T28" s="712"/>
      <c r="U28" s="712"/>
      <c r="V28" s="712"/>
      <c r="W28" s="723"/>
      <c r="X28" s="723"/>
      <c r="Y28" s="723"/>
      <c r="Z28" s="712"/>
      <c r="AG28" s="719"/>
      <c r="AH28" s="719"/>
      <c r="AI28" s="719"/>
      <c r="AJ28" s="719"/>
      <c r="AK28" s="719"/>
      <c r="AL28" s="722"/>
      <c r="AM28" s="722"/>
      <c r="AN28" s="721"/>
      <c r="AO28" s="719"/>
      <c r="AP28" s="719"/>
      <c r="AQ28" s="721"/>
      <c r="AR28" s="721"/>
    </row>
    <row r="29" spans="3:151" x14ac:dyDescent="0.15">
      <c r="D29" s="712"/>
      <c r="E29" s="723"/>
      <c r="H29" s="712"/>
      <c r="I29" s="712"/>
      <c r="J29" s="712"/>
      <c r="K29" s="723"/>
      <c r="L29" s="723"/>
      <c r="M29" s="712"/>
      <c r="N29" s="712"/>
      <c r="O29" s="712"/>
      <c r="P29" s="712"/>
      <c r="Q29" s="712"/>
      <c r="R29" s="712"/>
      <c r="S29" s="712"/>
      <c r="T29" s="712"/>
      <c r="U29" s="712"/>
      <c r="V29" s="712"/>
      <c r="W29" s="723"/>
      <c r="X29" s="723"/>
      <c r="Y29" s="723"/>
      <c r="Z29" s="712"/>
      <c r="AG29" s="719"/>
      <c r="AH29" s="719"/>
      <c r="AI29" s="719"/>
      <c r="AJ29" s="719"/>
      <c r="AK29" s="719"/>
      <c r="AL29" s="722"/>
      <c r="AM29" s="722"/>
      <c r="AN29" s="721"/>
      <c r="AO29" s="719"/>
      <c r="AP29" s="719"/>
      <c r="AQ29" s="721"/>
      <c r="AR29" s="721"/>
    </row>
    <row r="30" spans="3:151" x14ac:dyDescent="0.15">
      <c r="D30" s="712"/>
      <c r="E30" s="723"/>
      <c r="H30" s="712"/>
      <c r="I30" s="712"/>
      <c r="J30" s="712"/>
      <c r="K30" s="723"/>
      <c r="L30" s="723"/>
      <c r="M30" s="712"/>
      <c r="N30" s="712"/>
      <c r="O30" s="712"/>
      <c r="P30" s="712"/>
      <c r="Q30" s="712"/>
      <c r="R30" s="712"/>
      <c r="S30" s="712"/>
      <c r="T30" s="712"/>
      <c r="U30" s="712"/>
      <c r="V30" s="712"/>
      <c r="W30" s="723"/>
      <c r="X30" s="723"/>
      <c r="Y30" s="723"/>
      <c r="Z30" s="712"/>
      <c r="AG30" s="719"/>
      <c r="AH30" s="719"/>
      <c r="AI30" s="719"/>
      <c r="AJ30" s="719"/>
      <c r="AK30" s="719"/>
      <c r="AL30" s="722"/>
      <c r="AM30" s="722"/>
      <c r="AN30" s="721"/>
      <c r="AO30" s="719"/>
      <c r="AP30" s="719"/>
      <c r="AQ30" s="721"/>
      <c r="AR30" s="721"/>
    </row>
    <row r="31" spans="3:151" x14ac:dyDescent="0.15">
      <c r="D31" s="712"/>
      <c r="E31" s="723"/>
      <c r="H31" s="712"/>
      <c r="I31" s="712"/>
      <c r="J31" s="712"/>
      <c r="K31" s="723"/>
      <c r="L31" s="723"/>
      <c r="M31" s="712"/>
      <c r="N31" s="712"/>
      <c r="O31" s="712"/>
      <c r="P31" s="712"/>
      <c r="Q31" s="712"/>
      <c r="R31" s="712"/>
      <c r="S31" s="712"/>
      <c r="T31" s="712"/>
      <c r="U31" s="712"/>
      <c r="V31" s="712"/>
      <c r="W31" s="723"/>
      <c r="X31" s="723"/>
      <c r="Y31" s="723"/>
      <c r="Z31" s="712"/>
      <c r="AG31" s="719"/>
      <c r="AH31" s="719"/>
      <c r="AI31" s="719"/>
      <c r="AJ31" s="719"/>
      <c r="AK31" s="719"/>
      <c r="AL31" s="722"/>
      <c r="AM31" s="722"/>
      <c r="AN31" s="721"/>
      <c r="AO31" s="719"/>
      <c r="AP31" s="719"/>
      <c r="AQ31" s="721"/>
      <c r="AR31" s="721"/>
    </row>
    <row r="32" spans="3:151" ht="13.5" customHeight="1" x14ac:dyDescent="0.15">
      <c r="D32" s="712"/>
      <c r="E32" s="720"/>
      <c r="H32" s="719"/>
      <c r="I32" s="719"/>
      <c r="J32" s="719"/>
      <c r="K32" s="719"/>
      <c r="L32" s="719"/>
      <c r="M32" s="719"/>
      <c r="N32" s="719"/>
      <c r="O32" s="719"/>
      <c r="P32" s="719"/>
      <c r="Q32" s="719"/>
      <c r="R32" s="719"/>
      <c r="S32" s="719"/>
      <c r="T32" s="719"/>
      <c r="U32" s="719"/>
      <c r="V32" s="719"/>
      <c r="W32" s="720"/>
      <c r="X32" s="720"/>
      <c r="Y32" s="720"/>
      <c r="Z32" s="719"/>
      <c r="AA32" s="719"/>
      <c r="AB32" s="719"/>
      <c r="AC32" s="719"/>
      <c r="AD32" s="719"/>
      <c r="AE32" s="719"/>
      <c r="AF32" s="719"/>
      <c r="AG32" s="719"/>
      <c r="AH32" s="719"/>
      <c r="AI32" s="719"/>
      <c r="AJ32" s="719"/>
      <c r="AK32" s="719"/>
      <c r="AL32" s="719"/>
      <c r="AM32" s="719"/>
      <c r="AN32" s="719"/>
      <c r="AO32" s="719"/>
      <c r="AP32" s="719"/>
      <c r="AQ32" s="719"/>
      <c r="AR32" s="719"/>
    </row>
    <row r="33" spans="4:44" x14ac:dyDescent="0.15">
      <c r="D33" s="712"/>
      <c r="E33" s="720"/>
      <c r="H33" s="719"/>
      <c r="I33" s="719"/>
      <c r="J33" s="719"/>
      <c r="K33" s="719"/>
      <c r="L33" s="719"/>
      <c r="M33" s="719"/>
      <c r="N33" s="719"/>
      <c r="O33" s="719"/>
      <c r="P33" s="719"/>
      <c r="Q33" s="719"/>
      <c r="R33" s="719"/>
      <c r="S33" s="719"/>
      <c r="T33" s="719"/>
      <c r="U33" s="719"/>
      <c r="V33" s="719"/>
      <c r="W33" s="720"/>
      <c r="X33" s="720"/>
      <c r="Y33" s="720"/>
      <c r="Z33" s="719"/>
      <c r="AA33" s="719"/>
      <c r="AB33" s="719"/>
      <c r="AC33" s="719"/>
      <c r="AD33" s="719"/>
      <c r="AE33" s="719"/>
      <c r="AF33" s="719"/>
      <c r="AG33" s="719"/>
      <c r="AH33" s="719"/>
      <c r="AI33" s="719"/>
      <c r="AJ33" s="719"/>
      <c r="AK33" s="719"/>
      <c r="AL33" s="719"/>
      <c r="AM33" s="719"/>
      <c r="AN33" s="719"/>
      <c r="AO33" s="719"/>
      <c r="AP33" s="719"/>
      <c r="AQ33" s="719"/>
      <c r="AR33" s="719"/>
    </row>
    <row r="65" spans="3:151" ht="177" customHeight="1" x14ac:dyDescent="0.15"/>
    <row r="73" spans="3:151" s="714" customFormat="1" ht="20.100000000000001" customHeight="1" x14ac:dyDescent="0.15">
      <c r="C73" s="718" t="s">
        <v>1454</v>
      </c>
      <c r="D73" s="717" t="s">
        <v>1455</v>
      </c>
      <c r="E73" s="712"/>
      <c r="F73" s="716"/>
      <c r="G73" s="716"/>
      <c r="H73" s="713"/>
      <c r="I73" s="713"/>
      <c r="J73" s="713"/>
      <c r="K73" s="713"/>
      <c r="L73" s="713"/>
      <c r="M73" s="713"/>
      <c r="N73" s="713"/>
      <c r="O73" s="713"/>
      <c r="P73" s="713"/>
      <c r="Q73" s="713"/>
      <c r="R73" s="713"/>
      <c r="S73" s="713"/>
      <c r="T73" s="713"/>
      <c r="U73" s="713"/>
      <c r="V73" s="713"/>
      <c r="W73" s="712"/>
      <c r="X73" s="712"/>
      <c r="Y73" s="712"/>
      <c r="Z73" s="713"/>
      <c r="AA73" s="712"/>
      <c r="AB73" s="712"/>
      <c r="AC73" s="712"/>
      <c r="AD73" s="712"/>
      <c r="AE73" s="712"/>
      <c r="AF73" s="712"/>
      <c r="AG73" s="712"/>
      <c r="AH73" s="712"/>
      <c r="AI73" s="712"/>
      <c r="AJ73" s="712"/>
      <c r="AK73" s="712"/>
      <c r="AL73" s="712"/>
      <c r="AM73" s="712"/>
      <c r="AN73" s="712"/>
      <c r="AO73" s="712"/>
      <c r="AP73" s="712"/>
      <c r="AQ73" s="712"/>
      <c r="AR73" s="713"/>
      <c r="AS73" s="712"/>
      <c r="AT73" s="712"/>
      <c r="AU73" s="712"/>
      <c r="AV73" s="712"/>
      <c r="AW73" s="712"/>
      <c r="AX73" s="712"/>
      <c r="AY73" s="712"/>
      <c r="AZ73" s="712"/>
      <c r="BA73" s="712"/>
      <c r="BB73" s="712"/>
      <c r="BC73" s="712"/>
      <c r="BD73" s="712"/>
      <c r="BE73" s="712"/>
      <c r="BF73" s="712"/>
      <c r="BG73" s="716"/>
      <c r="BH73" s="716"/>
      <c r="BI73" s="716"/>
      <c r="BJ73" s="712"/>
      <c r="BK73" s="712"/>
      <c r="BL73" s="712"/>
      <c r="BM73" s="712"/>
      <c r="BN73" s="712"/>
      <c r="BO73" s="712"/>
      <c r="BP73" s="712"/>
      <c r="BQ73" s="712"/>
      <c r="BR73" s="712"/>
      <c r="BS73" s="712"/>
      <c r="BT73" s="712"/>
      <c r="BU73" s="712"/>
      <c r="BV73" s="712"/>
      <c r="BW73" s="712"/>
      <c r="BX73" s="712"/>
      <c r="BY73" s="712"/>
      <c r="BZ73" s="712"/>
      <c r="CA73" s="712"/>
      <c r="CB73" s="712"/>
      <c r="CC73" s="712"/>
      <c r="CD73" s="712"/>
      <c r="CE73" s="712"/>
      <c r="CF73" s="712"/>
      <c r="CG73" s="712"/>
      <c r="CH73" s="712"/>
      <c r="CI73" s="712"/>
      <c r="CJ73" s="712"/>
      <c r="CK73" s="712"/>
      <c r="CL73" s="712"/>
      <c r="CM73" s="712"/>
      <c r="CN73" s="712"/>
      <c r="CO73" s="712"/>
      <c r="CP73" s="712"/>
      <c r="CQ73" s="712"/>
      <c r="CR73" s="712"/>
      <c r="CS73" s="712"/>
      <c r="CT73" s="712"/>
      <c r="CU73" s="712"/>
      <c r="CV73" s="712"/>
      <c r="CW73" s="712"/>
      <c r="CX73" s="712"/>
      <c r="CY73" s="712"/>
      <c r="CZ73" s="712"/>
      <c r="DA73" s="712"/>
      <c r="DB73" s="712"/>
      <c r="DC73" s="712"/>
      <c r="DD73" s="712"/>
      <c r="DE73" s="712"/>
      <c r="DF73" s="712"/>
      <c r="DG73" s="712"/>
      <c r="DH73" s="712"/>
      <c r="DI73" s="712"/>
      <c r="DJ73" s="712"/>
      <c r="DK73" s="712"/>
      <c r="DL73" s="712"/>
      <c r="DM73" s="712"/>
      <c r="DN73" s="712"/>
      <c r="DO73" s="712"/>
      <c r="DP73" s="712"/>
      <c r="DQ73" s="712"/>
      <c r="DR73" s="712"/>
      <c r="DS73" s="712"/>
      <c r="DT73" s="712"/>
      <c r="DU73" s="712"/>
      <c r="DV73" s="712"/>
      <c r="DW73" s="712"/>
      <c r="DX73" s="712"/>
      <c r="DY73" s="712"/>
      <c r="DZ73" s="712"/>
      <c r="EA73" s="712"/>
      <c r="EB73" s="712"/>
      <c r="EC73" s="712"/>
      <c r="ED73" s="712"/>
      <c r="EE73" s="712"/>
      <c r="EF73" s="712"/>
      <c r="EG73" s="712"/>
      <c r="EH73" s="712"/>
      <c r="EI73" s="712"/>
      <c r="EJ73" s="712"/>
      <c r="EK73" s="712"/>
      <c r="EL73" s="712"/>
      <c r="EM73" s="712"/>
      <c r="EN73" s="712"/>
      <c r="EO73" s="712"/>
      <c r="EP73" s="712"/>
      <c r="EQ73" s="712"/>
      <c r="ER73" s="712"/>
      <c r="ES73" s="712"/>
      <c r="ET73" s="715"/>
      <c r="EU73" s="715"/>
    </row>
    <row r="74" spans="3:151" s="714" customFormat="1" ht="20.100000000000001" customHeight="1" x14ac:dyDescent="0.15">
      <c r="C74" s="718" t="s">
        <v>1456</v>
      </c>
      <c r="D74" s="717" t="s">
        <v>1457</v>
      </c>
      <c r="E74" s="712"/>
      <c r="F74" s="716"/>
      <c r="G74" s="716"/>
      <c r="H74" s="713"/>
      <c r="I74" s="713"/>
      <c r="J74" s="713"/>
      <c r="K74" s="713"/>
      <c r="L74" s="713"/>
      <c r="M74" s="713"/>
      <c r="N74" s="713"/>
      <c r="O74" s="713"/>
      <c r="P74" s="713"/>
      <c r="Q74" s="713"/>
      <c r="R74" s="713"/>
      <c r="S74" s="713"/>
      <c r="T74" s="713"/>
      <c r="U74" s="713"/>
      <c r="V74" s="713"/>
      <c r="W74" s="712"/>
      <c r="X74" s="712"/>
      <c r="Y74" s="712"/>
      <c r="Z74" s="713"/>
      <c r="AA74" s="712"/>
      <c r="AB74" s="712"/>
      <c r="AC74" s="712"/>
      <c r="AD74" s="712"/>
      <c r="AE74" s="712"/>
      <c r="AF74" s="712"/>
      <c r="AG74" s="712"/>
      <c r="AH74" s="712"/>
      <c r="AI74" s="712"/>
      <c r="AJ74" s="712"/>
      <c r="AK74" s="712"/>
      <c r="AL74" s="712"/>
      <c r="AM74" s="712"/>
      <c r="AN74" s="712"/>
      <c r="AO74" s="712"/>
      <c r="AP74" s="712"/>
      <c r="AQ74" s="712"/>
      <c r="AR74" s="713"/>
      <c r="AS74" s="712"/>
      <c r="AT74" s="712"/>
      <c r="AU74" s="712"/>
      <c r="AV74" s="712"/>
      <c r="AW74" s="712"/>
      <c r="AX74" s="712"/>
      <c r="AY74" s="712"/>
      <c r="AZ74" s="712"/>
      <c r="BA74" s="712"/>
      <c r="BB74" s="712"/>
      <c r="BC74" s="712"/>
      <c r="BD74" s="712"/>
      <c r="BE74" s="712"/>
      <c r="BF74" s="712"/>
      <c r="BG74" s="716"/>
      <c r="BH74" s="716"/>
      <c r="BI74" s="716"/>
      <c r="BJ74" s="716"/>
      <c r="BK74" s="716"/>
      <c r="BL74" s="716"/>
      <c r="BM74" s="716"/>
      <c r="BN74" s="716"/>
      <c r="BO74" s="716"/>
      <c r="BP74" s="716"/>
      <c r="BQ74" s="716"/>
      <c r="BR74" s="716"/>
      <c r="BS74" s="716"/>
      <c r="BT74" s="716"/>
      <c r="BU74" s="712"/>
      <c r="BV74" s="712"/>
      <c r="BW74" s="712"/>
      <c r="BX74" s="712"/>
      <c r="BY74" s="712"/>
      <c r="BZ74" s="712"/>
      <c r="CA74" s="712"/>
      <c r="CB74" s="712"/>
      <c r="CC74" s="712"/>
      <c r="CD74" s="712"/>
      <c r="CE74" s="712"/>
      <c r="CF74" s="712"/>
      <c r="CG74" s="712"/>
      <c r="CH74" s="712"/>
      <c r="CI74" s="712"/>
      <c r="CJ74" s="712"/>
      <c r="CK74" s="712"/>
      <c r="CL74" s="712"/>
      <c r="CM74" s="712"/>
      <c r="CN74" s="712"/>
      <c r="CO74" s="712"/>
      <c r="CP74" s="712"/>
      <c r="CQ74" s="712"/>
      <c r="CR74" s="712"/>
      <c r="CS74" s="712"/>
      <c r="CT74" s="712"/>
      <c r="CU74" s="712"/>
      <c r="CV74" s="712"/>
      <c r="CW74" s="712"/>
      <c r="CX74" s="712"/>
      <c r="CY74" s="712"/>
      <c r="CZ74" s="712"/>
      <c r="DA74" s="712"/>
      <c r="DB74" s="712"/>
      <c r="DC74" s="712"/>
      <c r="DD74" s="712"/>
      <c r="DE74" s="712"/>
      <c r="DF74" s="712"/>
      <c r="DG74" s="712"/>
      <c r="DH74" s="712"/>
      <c r="DI74" s="712"/>
      <c r="DJ74" s="712"/>
      <c r="DK74" s="712"/>
      <c r="DL74" s="712"/>
      <c r="DM74" s="712"/>
      <c r="DN74" s="712"/>
      <c r="DO74" s="712"/>
      <c r="DP74" s="712"/>
      <c r="DQ74" s="712"/>
      <c r="DR74" s="712"/>
      <c r="DS74" s="712"/>
      <c r="DT74" s="712"/>
      <c r="DU74" s="712"/>
      <c r="DV74" s="712"/>
      <c r="DW74" s="712"/>
      <c r="DX74" s="712"/>
      <c r="DY74" s="712"/>
      <c r="DZ74" s="712"/>
      <c r="EA74" s="712"/>
      <c r="EB74" s="712"/>
      <c r="EC74" s="712"/>
      <c r="ED74" s="712"/>
      <c r="EE74" s="712"/>
      <c r="EF74" s="712"/>
      <c r="EG74" s="712"/>
      <c r="EH74" s="712"/>
      <c r="EI74" s="712"/>
      <c r="EJ74" s="712"/>
      <c r="EK74" s="712"/>
      <c r="EL74" s="712"/>
      <c r="EM74" s="712"/>
      <c r="EN74" s="712"/>
      <c r="EO74" s="712"/>
      <c r="EP74" s="712"/>
      <c r="EQ74" s="712"/>
      <c r="ER74" s="712"/>
      <c r="ES74" s="712"/>
      <c r="ET74" s="715"/>
      <c r="EU74" s="715"/>
    </row>
    <row r="75" spans="3:151" s="714" customFormat="1" ht="36" customHeight="1" x14ac:dyDescent="0.15">
      <c r="C75" s="718" t="s">
        <v>1458</v>
      </c>
      <c r="D75" s="717" t="s">
        <v>1459</v>
      </c>
      <c r="E75" s="712"/>
      <c r="F75" s="716"/>
      <c r="G75" s="716"/>
      <c r="H75" s="713"/>
      <c r="I75" s="713"/>
      <c r="J75" s="713"/>
      <c r="K75" s="713"/>
      <c r="L75" s="713"/>
      <c r="M75" s="713"/>
      <c r="N75" s="713"/>
      <c r="O75" s="713"/>
      <c r="P75" s="713"/>
      <c r="Q75" s="713"/>
      <c r="R75" s="713"/>
      <c r="S75" s="713"/>
      <c r="T75" s="713"/>
      <c r="U75" s="713"/>
      <c r="V75" s="713"/>
      <c r="W75" s="712"/>
      <c r="X75" s="712"/>
      <c r="Y75" s="712"/>
      <c r="Z75" s="713"/>
      <c r="AA75" s="712"/>
      <c r="AB75" s="712"/>
      <c r="AC75" s="712"/>
      <c r="AD75" s="712"/>
      <c r="AE75" s="712"/>
      <c r="AF75" s="712"/>
      <c r="AG75" s="712"/>
      <c r="AH75" s="712"/>
      <c r="AI75" s="712"/>
      <c r="AJ75" s="712"/>
      <c r="AK75" s="712"/>
      <c r="AL75" s="712"/>
      <c r="AM75" s="712"/>
      <c r="AN75" s="712"/>
      <c r="AO75" s="712"/>
      <c r="AP75" s="712"/>
      <c r="AQ75" s="712"/>
      <c r="AR75" s="713"/>
      <c r="AS75" s="716"/>
      <c r="AT75" s="716"/>
      <c r="AU75" s="716"/>
      <c r="AV75" s="716"/>
      <c r="AW75" s="716"/>
      <c r="AX75" s="716"/>
      <c r="AY75" s="716"/>
      <c r="AZ75" s="716"/>
      <c r="BA75" s="716"/>
      <c r="BB75" s="716"/>
      <c r="BC75" s="716"/>
      <c r="BD75" s="716"/>
      <c r="BE75" s="716"/>
      <c r="BF75" s="716"/>
      <c r="BG75" s="716"/>
      <c r="BH75" s="716"/>
      <c r="BI75" s="716"/>
      <c r="BJ75" s="716"/>
      <c r="BK75" s="716"/>
      <c r="BL75" s="716"/>
      <c r="BM75" s="716"/>
      <c r="BN75" s="716"/>
      <c r="BO75" s="716"/>
      <c r="BP75" s="716"/>
      <c r="BQ75" s="716"/>
      <c r="BR75" s="716"/>
      <c r="BS75" s="716"/>
      <c r="BT75" s="716"/>
      <c r="BU75" s="716"/>
      <c r="BV75" s="716"/>
      <c r="BW75" s="716"/>
      <c r="BX75" s="716"/>
      <c r="BY75" s="716"/>
      <c r="BZ75" s="716"/>
      <c r="CA75" s="716"/>
      <c r="CB75" s="716"/>
      <c r="CC75" s="716"/>
      <c r="CD75" s="716"/>
      <c r="CE75" s="716"/>
      <c r="CF75" s="716"/>
      <c r="CG75" s="716"/>
      <c r="CH75" s="716"/>
      <c r="CI75" s="716"/>
      <c r="CJ75" s="716"/>
      <c r="CK75" s="716"/>
      <c r="CL75" s="716"/>
      <c r="CM75" s="716"/>
      <c r="CN75" s="716"/>
      <c r="CO75" s="716"/>
      <c r="CP75" s="716"/>
      <c r="CQ75" s="716"/>
      <c r="CR75" s="716"/>
      <c r="CS75" s="716"/>
      <c r="CT75" s="716"/>
      <c r="CU75" s="716"/>
      <c r="CV75" s="716"/>
      <c r="CW75" s="716"/>
      <c r="CX75" s="716"/>
      <c r="CY75" s="716"/>
      <c r="CZ75" s="716"/>
      <c r="DA75" s="716"/>
      <c r="DB75" s="716"/>
      <c r="DC75" s="716"/>
      <c r="DD75" s="716"/>
      <c r="DE75" s="716"/>
      <c r="DF75" s="716"/>
      <c r="DG75" s="716"/>
      <c r="DH75" s="716"/>
      <c r="DI75" s="716"/>
      <c r="DJ75" s="716"/>
      <c r="DK75" s="716"/>
      <c r="DL75" s="716"/>
      <c r="DM75" s="716"/>
      <c r="DN75" s="716"/>
      <c r="DO75" s="716"/>
      <c r="DP75" s="716"/>
      <c r="DQ75" s="716"/>
      <c r="DR75" s="716"/>
      <c r="DS75" s="716"/>
      <c r="DT75" s="716"/>
      <c r="DU75" s="716"/>
      <c r="DV75" s="716"/>
      <c r="DW75" s="716"/>
      <c r="DX75" s="716"/>
      <c r="DY75" s="716"/>
      <c r="DZ75" s="716"/>
      <c r="EA75" s="716"/>
      <c r="EB75" s="716"/>
      <c r="EC75" s="716"/>
      <c r="ED75" s="716"/>
      <c r="EE75" s="716"/>
      <c r="EF75" s="716"/>
      <c r="EG75" s="716"/>
      <c r="EH75" s="716"/>
      <c r="EI75" s="716"/>
      <c r="EJ75" s="716"/>
      <c r="EK75" s="716"/>
      <c r="EL75" s="716"/>
      <c r="EM75" s="712"/>
      <c r="EN75" s="712"/>
      <c r="EO75" s="712"/>
      <c r="EP75" s="712"/>
      <c r="EQ75" s="712"/>
      <c r="ER75" s="712"/>
      <c r="ES75" s="716"/>
      <c r="ET75" s="715"/>
      <c r="EU75" s="715"/>
    </row>
  </sheetData>
  <mergeCells count="60">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 ref="DG5:DM5"/>
    <mergeCell ref="ES4:ES6"/>
    <mergeCell ref="EO5:EP5"/>
    <mergeCell ref="EQ5:ER5"/>
    <mergeCell ref="EM5:EN5"/>
    <mergeCell ref="EM4:ER4"/>
    <mergeCell ref="DN4:EL4"/>
    <mergeCell ref="ED5:EL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M4:V4"/>
    <mergeCell ref="BG4:BG6"/>
    <mergeCell ref="Z4:AE4"/>
    <mergeCell ref="W4:Y5"/>
    <mergeCell ref="Z5:AA5"/>
    <mergeCell ref="AB5:AC5"/>
    <mergeCell ref="AD5:AE5"/>
    <mergeCell ref="BB5:BF5"/>
    <mergeCell ref="AR4:BF4"/>
    <mergeCell ref="AR5:AV5"/>
    <mergeCell ref="AW5:BA5"/>
    <mergeCell ref="AO4:AQ5"/>
    <mergeCell ref="C11:D11"/>
    <mergeCell ref="C4:C6"/>
    <mergeCell ref="E4:E6"/>
    <mergeCell ref="D4:D6"/>
    <mergeCell ref="H5:H6"/>
    <mergeCell ref="F4:G5"/>
    <mergeCell ref="H4:L4"/>
    <mergeCell ref="I5:L5"/>
  </mergeCells>
  <phoneticPr fontId="4"/>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BBB2-C0AE-4256-B5FB-8BE84982B643}">
  <sheetPr>
    <tabColor rgb="FFFF0000"/>
  </sheetPr>
  <dimension ref="A1:H25"/>
  <sheetViews>
    <sheetView showGridLines="0" view="pageBreakPreview" zoomScale="78" zoomScaleNormal="100" zoomScaleSheetLayoutView="78" workbookViewId="0">
      <selection activeCell="A2" sqref="A2:XFD2"/>
    </sheetView>
  </sheetViews>
  <sheetFormatPr defaultColWidth="9" defaultRowHeight="12" x14ac:dyDescent="0.15"/>
  <cols>
    <col min="1" max="1" width="6.25" style="651" customWidth="1"/>
    <col min="2" max="2" width="4.25" style="651" customWidth="1"/>
    <col min="3" max="3" width="5.125" style="651" customWidth="1"/>
    <col min="4" max="5" width="11" style="651" customWidth="1"/>
    <col min="6" max="6" width="17" style="651" customWidth="1"/>
    <col min="7" max="7" width="24.75" style="651" customWidth="1"/>
    <col min="8" max="8" width="11" style="651" customWidth="1"/>
    <col min="9" max="16384" width="9" style="651"/>
  </cols>
  <sheetData>
    <row r="1" spans="1:8" ht="18" customHeight="1" x14ac:dyDescent="0.15">
      <c r="A1" s="2119" t="s">
        <v>1460</v>
      </c>
      <c r="B1" s="2119"/>
      <c r="C1" s="2119"/>
      <c r="D1" s="2119"/>
      <c r="E1" s="2119"/>
      <c r="F1" s="2119"/>
      <c r="G1" s="2119"/>
      <c r="H1" s="2119"/>
    </row>
    <row r="2" spans="1:8" ht="18" customHeight="1" x14ac:dyDescent="0.15">
      <c r="A2" s="972" t="s">
        <v>1461</v>
      </c>
      <c r="B2" s="972"/>
      <c r="C2" s="972"/>
      <c r="D2" s="972"/>
      <c r="E2" s="972"/>
      <c r="F2" s="972"/>
      <c r="G2" s="972"/>
      <c r="H2" s="883" t="s">
        <v>102</v>
      </c>
    </row>
    <row r="3" spans="1:8" ht="25.5" customHeight="1" x14ac:dyDescent="0.15">
      <c r="A3" s="2120" t="s">
        <v>1462</v>
      </c>
      <c r="B3" s="2120"/>
      <c r="C3" s="2120"/>
      <c r="D3" s="2120"/>
      <c r="E3" s="2120"/>
      <c r="F3" s="2120"/>
      <c r="G3" s="2120"/>
      <c r="H3" s="2120"/>
    </row>
    <row r="4" spans="1:8" ht="16.5" customHeight="1" x14ac:dyDescent="0.15">
      <c r="A4" s="674"/>
      <c r="B4" s="673"/>
      <c r="C4" s="673"/>
      <c r="D4" s="673"/>
      <c r="E4" s="673"/>
      <c r="F4" s="673"/>
      <c r="G4" s="2129" t="s">
        <v>1463</v>
      </c>
      <c r="H4" s="2129"/>
    </row>
    <row r="5" spans="1:8" ht="15" customHeight="1" x14ac:dyDescent="0.15">
      <c r="A5" s="672"/>
    </row>
    <row r="6" spans="1:8" ht="27" customHeight="1" x14ac:dyDescent="0.15">
      <c r="A6" s="2121" t="s">
        <v>1464</v>
      </c>
      <c r="B6" s="2122"/>
      <c r="C6" s="2123" t="str">
        <f>'はじめに（PC）'!D3</f>
        <v>△△市</v>
      </c>
      <c r="D6" s="2124"/>
      <c r="E6" s="2125"/>
      <c r="F6" s="974" t="s">
        <v>1465</v>
      </c>
      <c r="G6" s="671" t="s">
        <v>1466</v>
      </c>
    </row>
    <row r="7" spans="1:8" ht="24.95" customHeight="1" x14ac:dyDescent="0.15">
      <c r="A7" s="2121" t="s">
        <v>1467</v>
      </c>
      <c r="B7" s="2122"/>
      <c r="C7" s="2126" t="str">
        <f>'様式第1-1号'!E6</f>
        <v>あいうえお活動組織</v>
      </c>
      <c r="D7" s="2127"/>
      <c r="E7" s="2128"/>
      <c r="F7" s="670"/>
    </row>
    <row r="8" spans="1:8" ht="18.75" customHeight="1" x14ac:dyDescent="0.15">
      <c r="A8" s="669"/>
      <c r="B8" s="669"/>
      <c r="C8" s="668"/>
      <c r="D8" s="668"/>
      <c r="E8" s="667"/>
      <c r="F8" s="667"/>
      <c r="G8" s="667"/>
      <c r="H8" s="667"/>
    </row>
    <row r="9" spans="1:8" s="666" customFormat="1" ht="20.100000000000001" customHeight="1" x14ac:dyDescent="0.15">
      <c r="A9" s="2083" t="s">
        <v>1468</v>
      </c>
      <c r="B9" s="2083"/>
      <c r="C9" s="2083"/>
      <c r="D9" s="2083"/>
      <c r="E9" s="2083"/>
      <c r="F9" s="2083"/>
      <c r="G9" s="2083"/>
      <c r="H9" s="2083"/>
    </row>
    <row r="10" spans="1:8" ht="30.75" customHeight="1" x14ac:dyDescent="0.15">
      <c r="A10" s="2113" t="s">
        <v>1469</v>
      </c>
      <c r="B10" s="2113"/>
      <c r="C10" s="2113"/>
      <c r="D10" s="2114" t="s">
        <v>1470</v>
      </c>
      <c r="E10" s="2115"/>
      <c r="F10" s="2115"/>
      <c r="G10" s="2115"/>
      <c r="H10" s="665" t="s">
        <v>1471</v>
      </c>
    </row>
    <row r="11" spans="1:8" ht="61.5" customHeight="1" x14ac:dyDescent="0.15">
      <c r="A11" s="2116" t="s">
        <v>1472</v>
      </c>
      <c r="B11" s="2117"/>
      <c r="C11" s="2118"/>
      <c r="D11" s="2096" t="s">
        <v>1473</v>
      </c>
      <c r="E11" s="2091"/>
      <c r="F11" s="2091"/>
      <c r="G11" s="2091"/>
      <c r="H11" s="664" t="s">
        <v>115</v>
      </c>
    </row>
    <row r="12" spans="1:8" ht="42.75" customHeight="1" x14ac:dyDescent="0.15">
      <c r="A12" s="2098" t="s">
        <v>1474</v>
      </c>
      <c r="B12" s="2099" t="s">
        <v>1475</v>
      </c>
      <c r="C12" s="663" t="s">
        <v>762</v>
      </c>
      <c r="D12" s="2100" t="s">
        <v>1476</v>
      </c>
      <c r="E12" s="2101"/>
      <c r="F12" s="2101"/>
      <c r="G12" s="2102"/>
      <c r="H12" s="865" t="str">
        <f>IF(SUM(金銭出納簿!D45,金銭出納簿!I45)=報告書!L25,"○","×")</f>
        <v>○</v>
      </c>
    </row>
    <row r="13" spans="1:8" ht="42.75" customHeight="1" x14ac:dyDescent="0.15">
      <c r="A13" s="2098"/>
      <c r="B13" s="2099"/>
      <c r="C13" s="662" t="s">
        <v>763</v>
      </c>
      <c r="D13" s="2103" t="s">
        <v>1477</v>
      </c>
      <c r="E13" s="2104"/>
      <c r="F13" s="2104"/>
      <c r="G13" s="2105"/>
      <c r="H13" s="866" t="str">
        <f>IF(SUM(金銭出納簿!E45,金銭出納簿!J45)=報告書!L41,"○","×")</f>
        <v>○</v>
      </c>
    </row>
    <row r="14" spans="1:8" ht="44.25" customHeight="1" x14ac:dyDescent="0.15">
      <c r="A14" s="2098"/>
      <c r="B14" s="2106" t="s">
        <v>1478</v>
      </c>
      <c r="C14" s="2108" t="s">
        <v>1479</v>
      </c>
      <c r="D14" s="2100" t="s">
        <v>1480</v>
      </c>
      <c r="E14" s="2101"/>
      <c r="F14" s="2101"/>
      <c r="G14" s="2101"/>
      <c r="H14" s="661" t="s">
        <v>115</v>
      </c>
    </row>
    <row r="15" spans="1:8" ht="43.5" customHeight="1" x14ac:dyDescent="0.15">
      <c r="A15" s="2098"/>
      <c r="B15" s="2107"/>
      <c r="C15" s="2109"/>
      <c r="D15" s="2111" t="s">
        <v>1481</v>
      </c>
      <c r="E15" s="2112"/>
      <c r="F15" s="2112"/>
      <c r="G15" s="2112"/>
      <c r="H15" s="660" t="s">
        <v>115</v>
      </c>
    </row>
    <row r="16" spans="1:8" ht="39" customHeight="1" x14ac:dyDescent="0.15">
      <c r="A16" s="2098"/>
      <c r="B16" s="2107"/>
      <c r="C16" s="2110"/>
      <c r="D16" s="2103" t="s">
        <v>1482</v>
      </c>
      <c r="E16" s="2104"/>
      <c r="F16" s="2104"/>
      <c r="G16" s="2104"/>
      <c r="H16" s="660" t="s">
        <v>115</v>
      </c>
    </row>
    <row r="17" spans="1:8" ht="48" customHeight="1" x14ac:dyDescent="0.15">
      <c r="A17" s="2098"/>
      <c r="B17" s="2107"/>
      <c r="C17" s="659" t="s">
        <v>1483</v>
      </c>
      <c r="D17" s="2092" t="s">
        <v>1484</v>
      </c>
      <c r="E17" s="2093"/>
      <c r="F17" s="2093"/>
      <c r="G17" s="2093"/>
      <c r="H17" s="867" t="str">
        <f>IF('様式第1-3号'!M46&gt;0,IF(報告書!T63&gt;0,"○","×"),"－")</f>
        <v>－</v>
      </c>
    </row>
    <row r="18" spans="1:8" ht="70.5" customHeight="1" x14ac:dyDescent="0.15">
      <c r="A18" s="2098"/>
      <c r="B18" s="2107"/>
      <c r="C18" s="658" t="s">
        <v>1485</v>
      </c>
      <c r="D18" s="2092" t="s">
        <v>1486</v>
      </c>
      <c r="E18" s="2093"/>
      <c r="F18" s="2093"/>
      <c r="G18" s="2093"/>
      <c r="H18" s="657" t="s">
        <v>115</v>
      </c>
    </row>
    <row r="19" spans="1:8" ht="35.25" customHeight="1" x14ac:dyDescent="0.15">
      <c r="A19" s="2087" t="s">
        <v>55</v>
      </c>
      <c r="B19" s="2088"/>
      <c r="C19" s="656" t="s">
        <v>1479</v>
      </c>
      <c r="D19" s="2091" t="s">
        <v>1487</v>
      </c>
      <c r="E19" s="2091"/>
      <c r="F19" s="2091"/>
      <c r="G19" s="2091"/>
      <c r="H19" s="654" t="s">
        <v>115</v>
      </c>
    </row>
    <row r="20" spans="1:8" ht="70.5" customHeight="1" x14ac:dyDescent="0.15">
      <c r="A20" s="2089"/>
      <c r="B20" s="2090"/>
      <c r="C20" s="655" t="s">
        <v>1488</v>
      </c>
      <c r="D20" s="2092" t="s">
        <v>1489</v>
      </c>
      <c r="E20" s="2093"/>
      <c r="F20" s="2093"/>
      <c r="G20" s="2094"/>
      <c r="H20" s="654" t="s">
        <v>115</v>
      </c>
    </row>
    <row r="21" spans="1:8" ht="47.25" customHeight="1" x14ac:dyDescent="0.15">
      <c r="A21" s="2095" t="s">
        <v>1490</v>
      </c>
      <c r="B21" s="2095"/>
      <c r="C21" s="2095"/>
      <c r="D21" s="2096" t="s">
        <v>1491</v>
      </c>
      <c r="E21" s="2091"/>
      <c r="F21" s="2091"/>
      <c r="G21" s="2091"/>
      <c r="H21" s="654" t="s">
        <v>115</v>
      </c>
    </row>
    <row r="22" spans="1:8" s="653" customFormat="1" ht="51.75" customHeight="1" x14ac:dyDescent="0.15">
      <c r="A22" s="2097" t="s">
        <v>1492</v>
      </c>
      <c r="B22" s="2097"/>
      <c r="C22" s="2097"/>
      <c r="D22" s="2097"/>
      <c r="E22" s="2097"/>
      <c r="F22" s="2097"/>
      <c r="G22" s="2097"/>
      <c r="H22" s="2097"/>
    </row>
    <row r="23" spans="1:8" s="653" customFormat="1" ht="23.25" customHeight="1" x14ac:dyDescent="0.15">
      <c r="A23" s="2097" t="s">
        <v>1493</v>
      </c>
      <c r="B23" s="2097"/>
      <c r="C23" s="2097"/>
      <c r="D23" s="2097"/>
      <c r="E23" s="2097"/>
      <c r="F23" s="2097"/>
      <c r="G23" s="2097"/>
      <c r="H23" s="2097"/>
    </row>
    <row r="24" spans="1:8" s="652" customFormat="1" ht="20.100000000000001" customHeight="1" x14ac:dyDescent="0.15">
      <c r="A24" s="2083" t="s">
        <v>1494</v>
      </c>
      <c r="B24" s="2083"/>
      <c r="C24" s="2083"/>
      <c r="D24" s="2083"/>
      <c r="E24" s="2083"/>
      <c r="F24" s="2083"/>
      <c r="G24" s="2083"/>
      <c r="H24" s="2083"/>
    </row>
    <row r="25" spans="1:8" ht="56.25" customHeight="1" x14ac:dyDescent="0.15">
      <c r="A25" s="2084"/>
      <c r="B25" s="2085"/>
      <c r="C25" s="2085"/>
      <c r="D25" s="2085"/>
      <c r="E25" s="2085"/>
      <c r="F25" s="2085"/>
      <c r="G25" s="2085"/>
      <c r="H25" s="2086"/>
    </row>
  </sheetData>
  <mergeCells count="32">
    <mergeCell ref="A1:H1"/>
    <mergeCell ref="A3:H3"/>
    <mergeCell ref="A6:B6"/>
    <mergeCell ref="C6:E6"/>
    <mergeCell ref="A7:B7"/>
    <mergeCell ref="C7:E7"/>
    <mergeCell ref="G4:H4"/>
    <mergeCell ref="A9:H9"/>
    <mergeCell ref="A10:C10"/>
    <mergeCell ref="D10:G10"/>
    <mergeCell ref="A11:C11"/>
    <mergeCell ref="D11:G11"/>
    <mergeCell ref="A12:A18"/>
    <mergeCell ref="B12:B13"/>
    <mergeCell ref="D12:G12"/>
    <mergeCell ref="D13:G13"/>
    <mergeCell ref="A23:H23"/>
    <mergeCell ref="B14:B18"/>
    <mergeCell ref="C14:C16"/>
    <mergeCell ref="D14:G14"/>
    <mergeCell ref="D15:G15"/>
    <mergeCell ref="D16:G16"/>
    <mergeCell ref="D17:G17"/>
    <mergeCell ref="D18:G18"/>
    <mergeCell ref="A24:H24"/>
    <mergeCell ref="A25:H25"/>
    <mergeCell ref="A19:B20"/>
    <mergeCell ref="D19:G19"/>
    <mergeCell ref="D20:G20"/>
    <mergeCell ref="A21:C21"/>
    <mergeCell ref="D21:G21"/>
    <mergeCell ref="A22:H22"/>
  </mergeCells>
  <phoneticPr fontId="4"/>
  <dataValidations count="1">
    <dataValidation type="list" allowBlank="1" showInputMessage="1" showErrorMessage="1" sqref="H11:H21" xr:uid="{DFBC7BB9-A201-4D94-8B98-5D2EEFC864EB}">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F75-CE02-4C76-B59C-9455DC0B4836}">
  <sheetPr>
    <tabColor rgb="FFFF0000"/>
  </sheetPr>
  <dimension ref="A1:G35"/>
  <sheetViews>
    <sheetView showGridLines="0" view="pageBreakPreview" topLeftCell="A25" zoomScaleNormal="100" zoomScaleSheetLayoutView="100" workbookViewId="0">
      <selection activeCell="B14" sqref="B14"/>
    </sheetView>
  </sheetViews>
  <sheetFormatPr defaultColWidth="9" defaultRowHeight="14.25" x14ac:dyDescent="0.15"/>
  <cols>
    <col min="1" max="1" width="29.375" style="651" customWidth="1"/>
    <col min="2" max="2" width="7.75" style="651" customWidth="1"/>
    <col min="3" max="4" width="8.25" style="651" customWidth="1"/>
    <col min="5" max="5" width="18.125" style="651" customWidth="1"/>
    <col min="6" max="6" width="12.375" style="651" customWidth="1"/>
    <col min="7" max="7" width="5.875" style="666" customWidth="1"/>
    <col min="8" max="16384" width="9" style="651"/>
  </cols>
  <sheetData>
    <row r="1" spans="1:7" ht="16.5" customHeight="1" x14ac:dyDescent="0.15">
      <c r="A1" s="666" t="s">
        <v>1495</v>
      </c>
    </row>
    <row r="2" spans="1:7" ht="16.5" customHeight="1" x14ac:dyDescent="0.15">
      <c r="A2" s="666" t="s">
        <v>1461</v>
      </c>
      <c r="G2" s="883" t="s">
        <v>102</v>
      </c>
    </row>
    <row r="3" spans="1:7" ht="48.75" customHeight="1" x14ac:dyDescent="0.15">
      <c r="A3" s="2132" t="s">
        <v>1496</v>
      </c>
      <c r="B3" s="2132"/>
      <c r="C3" s="2132"/>
      <c r="D3" s="2132"/>
      <c r="E3" s="2132"/>
      <c r="F3" s="2132"/>
      <c r="G3" s="2132"/>
    </row>
    <row r="4" spans="1:7" ht="21.75" customHeight="1" x14ac:dyDescent="0.15">
      <c r="A4" s="673"/>
      <c r="B4" s="673"/>
      <c r="C4" s="673"/>
      <c r="D4" s="673"/>
      <c r="E4" s="2129" t="s">
        <v>1463</v>
      </c>
      <c r="F4" s="2129"/>
      <c r="G4" s="2129"/>
    </row>
    <row r="5" spans="1:7" ht="16.5" customHeight="1" x14ac:dyDescent="0.15">
      <c r="A5" s="673"/>
      <c r="B5" s="673"/>
      <c r="C5" s="673"/>
      <c r="D5" s="673"/>
      <c r="E5" s="673"/>
      <c r="F5" s="673"/>
    </row>
    <row r="6" spans="1:7" ht="30" customHeight="1" x14ac:dyDescent="0.15">
      <c r="A6" s="973" t="s">
        <v>1464</v>
      </c>
      <c r="B6" s="2133" t="str">
        <f>'別記3-1(1)'!C6</f>
        <v>△△市</v>
      </c>
      <c r="C6" s="2134"/>
      <c r="D6" s="2135"/>
      <c r="E6" s="689" t="s">
        <v>1497</v>
      </c>
      <c r="F6" s="2136" t="s">
        <v>1498</v>
      </c>
      <c r="G6" s="2137"/>
    </row>
    <row r="7" spans="1:7" ht="30" customHeight="1" x14ac:dyDescent="0.15">
      <c r="A7" s="973" t="s">
        <v>1467</v>
      </c>
      <c r="B7" s="2133" t="str">
        <f>'様式第1-1号'!E6</f>
        <v>あいうえお活動組織</v>
      </c>
      <c r="C7" s="2134"/>
      <c r="D7" s="2135"/>
      <c r="E7" s="689" t="s">
        <v>1499</v>
      </c>
      <c r="F7" s="2136"/>
      <c r="G7" s="2137"/>
    </row>
    <row r="8" spans="1:7" ht="24.95" customHeight="1" x14ac:dyDescent="0.15">
      <c r="A8" s="688" t="s">
        <v>1500</v>
      </c>
      <c r="B8" s="667"/>
      <c r="C8" s="667"/>
      <c r="D8" s="667"/>
      <c r="E8" s="667"/>
    </row>
    <row r="9" spans="1:7" ht="24.95" customHeight="1" x14ac:dyDescent="0.15">
      <c r="A9" s="687" t="s">
        <v>1501</v>
      </c>
      <c r="B9" s="667"/>
      <c r="C9" s="667"/>
      <c r="D9" s="667"/>
      <c r="E9" s="667"/>
    </row>
    <row r="10" spans="1:7" ht="24.95" customHeight="1" x14ac:dyDescent="0.15">
      <c r="A10" s="685" t="s">
        <v>1502</v>
      </c>
      <c r="B10" s="684"/>
      <c r="C10" s="684"/>
      <c r="D10" s="667"/>
      <c r="E10" s="667"/>
    </row>
    <row r="11" spans="1:7" ht="27" customHeight="1" x14ac:dyDescent="0.15">
      <c r="A11" s="683" t="s">
        <v>265</v>
      </c>
      <c r="B11" s="682" t="s">
        <v>831</v>
      </c>
      <c r="C11" s="681" t="s">
        <v>1471</v>
      </c>
      <c r="D11" s="2130" t="s">
        <v>368</v>
      </c>
      <c r="E11" s="2130"/>
      <c r="F11" s="2130"/>
      <c r="G11" s="2130"/>
    </row>
    <row r="12" spans="1:7" ht="27" customHeight="1" x14ac:dyDescent="0.15">
      <c r="A12" s="686" t="s">
        <v>983</v>
      </c>
      <c r="B12" s="868" t="str">
        <f>報告書!N97</f>
        <v>○</v>
      </c>
      <c r="C12" s="677" t="s">
        <v>115</v>
      </c>
      <c r="D12" s="2131"/>
      <c r="E12" s="2131"/>
      <c r="F12" s="2131"/>
      <c r="G12" s="2131"/>
    </row>
    <row r="13" spans="1:7" ht="27" customHeight="1" x14ac:dyDescent="0.15">
      <c r="A13" s="686" t="s">
        <v>984</v>
      </c>
      <c r="B13" s="868" t="str">
        <f>報告書!N98</f>
        <v>○</v>
      </c>
      <c r="C13" s="677" t="s">
        <v>115</v>
      </c>
      <c r="D13" s="2131"/>
      <c r="E13" s="2131"/>
      <c r="F13" s="2131"/>
      <c r="G13" s="2131"/>
    </row>
    <row r="14" spans="1:7" ht="27" customHeight="1" x14ac:dyDescent="0.15">
      <c r="A14" s="686" t="s">
        <v>1439</v>
      </c>
      <c r="B14" s="868" t="str">
        <f>報告書!N99</f>
        <v>○</v>
      </c>
      <c r="C14" s="677" t="s">
        <v>115</v>
      </c>
      <c r="D14" s="2131"/>
      <c r="E14" s="2131"/>
      <c r="F14" s="2131"/>
      <c r="G14" s="2131"/>
    </row>
    <row r="15" spans="1:7" ht="27" customHeight="1" x14ac:dyDescent="0.15">
      <c r="A15" s="686" t="s">
        <v>986</v>
      </c>
      <c r="B15" s="868" t="str">
        <f>報告書!N100</f>
        <v>○</v>
      </c>
      <c r="C15" s="677" t="s">
        <v>1503</v>
      </c>
      <c r="D15" s="2131"/>
      <c r="E15" s="2131"/>
      <c r="F15" s="2131"/>
      <c r="G15" s="2131"/>
    </row>
    <row r="16" spans="1:7" ht="24.95" customHeight="1" x14ac:dyDescent="0.15">
      <c r="A16" s="685" t="s">
        <v>1504</v>
      </c>
      <c r="B16" s="684"/>
      <c r="C16" s="666"/>
      <c r="D16" s="667"/>
      <c r="G16" s="651"/>
    </row>
    <row r="17" spans="1:7" ht="24.75" customHeight="1" x14ac:dyDescent="0.15">
      <c r="A17" s="682" t="s">
        <v>1505</v>
      </c>
      <c r="B17" s="682" t="s">
        <v>831</v>
      </c>
      <c r="C17" s="681" t="s">
        <v>1471</v>
      </c>
      <c r="D17" s="2130" t="s">
        <v>368</v>
      </c>
      <c r="E17" s="2130"/>
      <c r="F17" s="2130"/>
      <c r="G17" s="2130"/>
    </row>
    <row r="18" spans="1:7" ht="24.75" customHeight="1" x14ac:dyDescent="0.15">
      <c r="A18" s="680" t="s">
        <v>1311</v>
      </c>
      <c r="B18" s="868" t="str">
        <f>IF(【選択肢】!P39&gt;0,"○","－")</f>
        <v>○</v>
      </c>
      <c r="C18" s="677" t="s">
        <v>115</v>
      </c>
      <c r="D18" s="2131"/>
      <c r="E18" s="2131"/>
      <c r="F18" s="2131"/>
      <c r="G18" s="2131"/>
    </row>
    <row r="19" spans="1:7" ht="24.75" customHeight="1" x14ac:dyDescent="0.15">
      <c r="A19" s="680" t="s">
        <v>1004</v>
      </c>
      <c r="B19" s="868" t="str">
        <f>IF(【選択肢】!P40&gt;0,"○","－")</f>
        <v>○</v>
      </c>
      <c r="C19" s="677" t="s">
        <v>115</v>
      </c>
      <c r="D19" s="2131"/>
      <c r="E19" s="2131"/>
      <c r="F19" s="2131"/>
      <c r="G19" s="2131"/>
    </row>
    <row r="20" spans="1:7" ht="24.75" customHeight="1" x14ac:dyDescent="0.15">
      <c r="A20" s="680" t="s">
        <v>1506</v>
      </c>
      <c r="B20" s="868" t="str">
        <f>IF(【選択肢】!P41&gt;0,"○","－")</f>
        <v>○</v>
      </c>
      <c r="C20" s="677" t="s">
        <v>115</v>
      </c>
      <c r="D20" s="2131"/>
      <c r="E20" s="2131"/>
      <c r="F20" s="2131"/>
      <c r="G20" s="2131"/>
    </row>
    <row r="21" spans="1:7" ht="24.75" customHeight="1" x14ac:dyDescent="0.15">
      <c r="A21" s="680" t="s">
        <v>1507</v>
      </c>
      <c r="B21" s="868" t="str">
        <f>IF(【選択肢】!P42&gt;0,"○","－")</f>
        <v>－</v>
      </c>
      <c r="C21" s="677" t="str">
        <f t="shared" ref="C21:C22" si="0">IF(B21="－","－","")</f>
        <v>－</v>
      </c>
      <c r="D21" s="2131"/>
      <c r="E21" s="2131"/>
      <c r="F21" s="2131"/>
      <c r="G21" s="2131"/>
    </row>
    <row r="22" spans="1:7" ht="24.75" customHeight="1" x14ac:dyDescent="0.15">
      <c r="A22" s="680" t="s">
        <v>1319</v>
      </c>
      <c r="B22" s="868" t="str">
        <f>IF(【選択肢】!P43&gt;0,"○","－")</f>
        <v>－</v>
      </c>
      <c r="C22" s="677" t="str">
        <f t="shared" si="0"/>
        <v>－</v>
      </c>
      <c r="D22" s="2131"/>
      <c r="E22" s="2131"/>
      <c r="F22" s="2131"/>
      <c r="G22" s="2131"/>
    </row>
    <row r="23" spans="1:7" ht="24.95" customHeight="1" x14ac:dyDescent="0.15">
      <c r="A23" s="685" t="s">
        <v>1508</v>
      </c>
      <c r="B23" s="684"/>
      <c r="C23" s="666"/>
      <c r="D23" s="667"/>
      <c r="G23" s="651"/>
    </row>
    <row r="24" spans="1:7" ht="20.25" customHeight="1" x14ac:dyDescent="0.15">
      <c r="A24" s="683" t="s">
        <v>265</v>
      </c>
      <c r="B24" s="682" t="s">
        <v>831</v>
      </c>
      <c r="C24" s="681" t="s">
        <v>1471</v>
      </c>
      <c r="D24" s="2130" t="s">
        <v>368</v>
      </c>
      <c r="E24" s="2130"/>
      <c r="F24" s="2130"/>
      <c r="G24" s="2130"/>
    </row>
    <row r="25" spans="1:7" ht="20.25" customHeight="1" x14ac:dyDescent="0.15">
      <c r="A25" s="680" t="s">
        <v>1177</v>
      </c>
      <c r="B25" s="868" t="str">
        <f>報告書!N115</f>
        <v>○</v>
      </c>
      <c r="C25" s="677" t="s">
        <v>115</v>
      </c>
      <c r="D25" s="2131"/>
      <c r="E25" s="2131"/>
      <c r="F25" s="2131"/>
      <c r="G25" s="2131"/>
    </row>
    <row r="26" spans="1:7" ht="26.45" customHeight="1" x14ac:dyDescent="0.15">
      <c r="A26" s="679" t="s">
        <v>431</v>
      </c>
      <c r="B26" s="868" t="str">
        <f>報告書!N116</f>
        <v>－</v>
      </c>
      <c r="C26" s="677" t="str">
        <f t="shared" ref="C26:C31" si="1">IF(B26="－","－","")</f>
        <v>－</v>
      </c>
      <c r="D26" s="2131"/>
      <c r="E26" s="2131"/>
      <c r="F26" s="2131"/>
      <c r="G26" s="2131"/>
    </row>
    <row r="27" spans="1:7" ht="20.25" customHeight="1" x14ac:dyDescent="0.15">
      <c r="A27" s="969" t="s">
        <v>1179</v>
      </c>
      <c r="B27" s="868" t="str">
        <f>報告書!N117</f>
        <v>－</v>
      </c>
      <c r="C27" s="677" t="str">
        <f t="shared" si="1"/>
        <v>－</v>
      </c>
      <c r="D27" s="2131"/>
      <c r="E27" s="2131"/>
      <c r="F27" s="2131"/>
      <c r="G27" s="2131"/>
    </row>
    <row r="28" spans="1:7" ht="20.25" customHeight="1" x14ac:dyDescent="0.15">
      <c r="A28" s="969" t="s">
        <v>1509</v>
      </c>
      <c r="B28" s="868" t="str">
        <f>報告書!N118</f>
        <v>○</v>
      </c>
      <c r="C28" s="677" t="s">
        <v>115</v>
      </c>
      <c r="D28" s="2131"/>
      <c r="E28" s="2131"/>
      <c r="F28" s="2131"/>
      <c r="G28" s="2131"/>
    </row>
    <row r="29" spans="1:7" ht="20.25" customHeight="1" x14ac:dyDescent="0.15">
      <c r="A29" s="969" t="s">
        <v>1181</v>
      </c>
      <c r="B29" s="868" t="str">
        <f>報告書!N119</f>
        <v>○</v>
      </c>
      <c r="C29" s="677" t="s">
        <v>115</v>
      </c>
      <c r="D29" s="2131"/>
      <c r="E29" s="2131"/>
      <c r="F29" s="2131"/>
      <c r="G29" s="2131"/>
    </row>
    <row r="30" spans="1:7" ht="20.25" customHeight="1" x14ac:dyDescent="0.15">
      <c r="A30" s="969" t="s">
        <v>435</v>
      </c>
      <c r="B30" s="868" t="str">
        <f>報告書!N120</f>
        <v>○</v>
      </c>
      <c r="C30" s="677" t="s">
        <v>115</v>
      </c>
      <c r="D30" s="2131"/>
      <c r="E30" s="2131"/>
      <c r="F30" s="2131"/>
      <c r="G30" s="2131"/>
    </row>
    <row r="31" spans="1:7" ht="33" customHeight="1" x14ac:dyDescent="0.15">
      <c r="A31" s="969" t="s">
        <v>1510</v>
      </c>
      <c r="B31" s="868" t="str">
        <f>報告書!N121</f>
        <v>－</v>
      </c>
      <c r="C31" s="677" t="str">
        <f t="shared" si="1"/>
        <v>－</v>
      </c>
      <c r="D31" s="2131"/>
      <c r="E31" s="2131"/>
      <c r="F31" s="2131"/>
      <c r="G31" s="2131"/>
    </row>
    <row r="32" spans="1:7" ht="20.25" customHeight="1" x14ac:dyDescent="0.15">
      <c r="A32" s="969" t="s">
        <v>437</v>
      </c>
      <c r="B32" s="868" t="str">
        <f>報告書!N122</f>
        <v>－</v>
      </c>
      <c r="C32" s="677" t="str">
        <f>IF(B32="－","－","")</f>
        <v>－</v>
      </c>
      <c r="D32" s="2131"/>
      <c r="E32" s="2131"/>
      <c r="F32" s="2131"/>
      <c r="G32" s="2131"/>
    </row>
    <row r="33" spans="1:7" ht="20.25" customHeight="1" x14ac:dyDescent="0.15">
      <c r="A33" s="678" t="s">
        <v>1511</v>
      </c>
      <c r="B33" s="868" t="str">
        <f>報告書!N123</f>
        <v>－</v>
      </c>
      <c r="C33" s="677" t="str">
        <f>IF(B33="－","－","")</f>
        <v>－</v>
      </c>
      <c r="D33" s="2130"/>
      <c r="E33" s="2130"/>
      <c r="F33" s="2130"/>
      <c r="G33" s="2130"/>
    </row>
    <row r="34" spans="1:7" customFormat="1" ht="24.95" customHeight="1" x14ac:dyDescent="0.15">
      <c r="A34" s="676" t="s">
        <v>1512</v>
      </c>
      <c r="B34" s="675"/>
      <c r="C34" s="675"/>
      <c r="D34" s="675"/>
      <c r="E34" s="675"/>
      <c r="F34" s="651"/>
      <c r="G34" s="666"/>
    </row>
    <row r="35" spans="1:7" customFormat="1" ht="55.5" customHeight="1" x14ac:dyDescent="0.15">
      <c r="A35" s="2138"/>
      <c r="B35" s="2138"/>
      <c r="C35" s="2138"/>
      <c r="D35" s="2138"/>
      <c r="E35" s="2138"/>
      <c r="F35" s="2138"/>
      <c r="G35" s="2138"/>
    </row>
  </sheetData>
  <mergeCells count="28">
    <mergeCell ref="D21:G21"/>
    <mergeCell ref="D22:G22"/>
    <mergeCell ref="D31:G31"/>
    <mergeCell ref="D32:G32"/>
    <mergeCell ref="D24:G24"/>
    <mergeCell ref="A35:G35"/>
    <mergeCell ref="D25:G25"/>
    <mergeCell ref="D26:G26"/>
    <mergeCell ref="D27:G27"/>
    <mergeCell ref="D28:G28"/>
    <mergeCell ref="D29:G29"/>
    <mergeCell ref="D30:G30"/>
    <mergeCell ref="D33:G33"/>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s>
  <phoneticPr fontId="4"/>
  <dataValidations count="2">
    <dataValidation type="list" allowBlank="1" showInputMessage="1" showErrorMessage="1" sqref="C12:C15 C18:C22 C25:C33" xr:uid="{00000000-0002-0000-0000-000001000000}">
      <formula1>Ｃ2.実施欄</formula1>
    </dataValidation>
    <dataValidation type="list" allowBlank="1" showInputMessage="1" showErrorMessage="1" sqref="B12:B15 B18:B22 B25:B33" xr:uid="{00000000-0002-0000-0000-000000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9724-31E4-4E05-A054-968216AD3614}">
  <sheetPr>
    <tabColor rgb="FFFF0000"/>
  </sheetPr>
  <dimension ref="A1:R29"/>
  <sheetViews>
    <sheetView showGridLines="0" view="pageBreakPreview" zoomScaleNormal="100" zoomScaleSheetLayoutView="100" workbookViewId="0">
      <selection activeCell="A2" sqref="A2:XFD2"/>
    </sheetView>
  </sheetViews>
  <sheetFormatPr defaultColWidth="3.375" defaultRowHeight="12" x14ac:dyDescent="0.15"/>
  <cols>
    <col min="1" max="1" width="14.375" style="651" customWidth="1"/>
    <col min="2" max="2" width="5.25" style="651" customWidth="1"/>
    <col min="3" max="3" width="5.375" style="651" customWidth="1"/>
    <col min="4" max="4" width="11.125" style="651" customWidth="1"/>
    <col min="5" max="6" width="8.375" style="651" customWidth="1"/>
    <col min="7" max="7" width="16.875" style="651" customWidth="1"/>
    <col min="8" max="8" width="14.25" style="651" customWidth="1"/>
    <col min="9" max="9" width="6.375" style="651" customWidth="1"/>
    <col min="10" max="233" width="9" style="651" customWidth="1"/>
    <col min="234" max="234" width="2.875" style="651" customWidth="1"/>
    <col min="235" max="235" width="0.875" style="651" customWidth="1"/>
    <col min="236" max="236" width="2" style="651" customWidth="1"/>
    <col min="237" max="237" width="6.25" style="651" customWidth="1"/>
    <col min="238" max="240" width="3.75" style="651" customWidth="1"/>
    <col min="241" max="241" width="5.125" style="651" customWidth="1"/>
    <col min="242" max="243" width="3.75" style="651" customWidth="1"/>
    <col min="244" max="244" width="5.125" style="651" customWidth="1"/>
    <col min="245" max="16384" width="3.375" style="651"/>
  </cols>
  <sheetData>
    <row r="1" spans="1:18" ht="18" customHeight="1" x14ac:dyDescent="0.15">
      <c r="A1" s="2119" t="s">
        <v>1513</v>
      </c>
      <c r="B1" s="2119"/>
      <c r="C1" s="2119"/>
      <c r="D1" s="2119"/>
      <c r="E1" s="2119"/>
      <c r="F1" s="2119"/>
      <c r="G1" s="2119"/>
    </row>
    <row r="2" spans="1:18" ht="18" customHeight="1" x14ac:dyDescent="0.15">
      <c r="A2" s="972" t="s">
        <v>1461</v>
      </c>
      <c r="B2" s="972"/>
      <c r="C2" s="972"/>
      <c r="D2" s="972"/>
      <c r="E2" s="972"/>
      <c r="F2" s="972"/>
      <c r="G2" s="972"/>
      <c r="I2" s="883" t="s">
        <v>102</v>
      </c>
    </row>
    <row r="3" spans="1:18" ht="36.75" customHeight="1" x14ac:dyDescent="0.15">
      <c r="A3" s="2132" t="s">
        <v>1514</v>
      </c>
      <c r="B3" s="2120"/>
      <c r="C3" s="2120"/>
      <c r="D3" s="2120"/>
      <c r="E3" s="2120"/>
      <c r="F3" s="2120"/>
      <c r="G3" s="2120"/>
      <c r="H3" s="2120"/>
      <c r="I3" s="2120"/>
    </row>
    <row r="4" spans="1:18" ht="22.5" customHeight="1" x14ac:dyDescent="0.15">
      <c r="A4" s="674"/>
      <c r="B4" s="673"/>
      <c r="C4" s="673"/>
      <c r="D4" s="673"/>
      <c r="E4" s="673"/>
      <c r="F4" s="673"/>
      <c r="G4" s="2153" t="s">
        <v>1463</v>
      </c>
      <c r="H4" s="2153"/>
      <c r="I4" s="2153"/>
    </row>
    <row r="5" spans="1:18" ht="30" customHeight="1" x14ac:dyDescent="0.15">
      <c r="A5" s="2145" t="s">
        <v>1464</v>
      </c>
      <c r="B5" s="2146"/>
      <c r="C5" s="2154" t="str">
        <f>'別記3-1(1)'!C6</f>
        <v>△△市</v>
      </c>
      <c r="D5" s="2155"/>
      <c r="E5" s="2156"/>
      <c r="F5" s="2150" t="s">
        <v>1465</v>
      </c>
      <c r="G5" s="2157"/>
      <c r="H5" s="2136" t="s">
        <v>1498</v>
      </c>
      <c r="I5" s="2137"/>
      <c r="K5" s="711"/>
      <c r="L5" s="711"/>
      <c r="M5" s="711"/>
      <c r="N5" s="711"/>
      <c r="O5" s="711"/>
      <c r="P5" s="711"/>
      <c r="Q5" s="711"/>
      <c r="R5" s="711"/>
    </row>
    <row r="6" spans="1:18" ht="30" customHeight="1" x14ac:dyDescent="0.15">
      <c r="A6" s="2145" t="s">
        <v>1467</v>
      </c>
      <c r="B6" s="2146"/>
      <c r="C6" s="2145" t="str">
        <f>'別記3-1(1)'!C7</f>
        <v>あいうえお活動組織</v>
      </c>
      <c r="D6" s="2147"/>
      <c r="E6" s="2146"/>
      <c r="F6" s="2148" t="s">
        <v>1499</v>
      </c>
      <c r="G6" s="2149"/>
      <c r="H6" s="2136"/>
      <c r="I6" s="2137"/>
      <c r="K6" s="710"/>
      <c r="L6" s="710"/>
      <c r="M6" s="710"/>
      <c r="N6" s="710"/>
      <c r="O6" s="710"/>
      <c r="P6" s="710"/>
      <c r="Q6" s="710"/>
      <c r="R6" s="710"/>
    </row>
    <row r="7" spans="1:18" ht="20.25" customHeight="1" x14ac:dyDescent="0.15">
      <c r="A7" s="709" t="s">
        <v>1500</v>
      </c>
      <c r="B7" s="692"/>
      <c r="C7" s="704"/>
      <c r="D7" s="704"/>
      <c r="E7" s="704"/>
      <c r="F7" s="704"/>
      <c r="G7" s="704"/>
      <c r="H7"/>
      <c r="I7"/>
    </row>
    <row r="8" spans="1:18" ht="20.25" customHeight="1" x14ac:dyDescent="0.15">
      <c r="A8" s="708" t="s">
        <v>1515</v>
      </c>
      <c r="B8" s="692"/>
      <c r="C8" s="704"/>
      <c r="D8" s="704"/>
      <c r="E8" s="704"/>
      <c r="F8" s="704"/>
      <c r="G8" s="704"/>
      <c r="H8"/>
      <c r="I8"/>
    </row>
    <row r="9" spans="1:18" ht="20.25" customHeight="1" x14ac:dyDescent="0.15">
      <c r="A9" s="707" t="s">
        <v>1516</v>
      </c>
      <c r="B9" s="706"/>
      <c r="C9" s="705"/>
      <c r="D9" s="705"/>
      <c r="E9" s="705"/>
      <c r="F9" s="705"/>
      <c r="G9" s="704"/>
      <c r="H9"/>
      <c r="I9"/>
    </row>
    <row r="10" spans="1:18" ht="30.75" customHeight="1" x14ac:dyDescent="0.15">
      <c r="A10" s="703" t="s">
        <v>265</v>
      </c>
      <c r="B10" s="2150" t="s">
        <v>62</v>
      </c>
      <c r="C10" s="2151"/>
      <c r="D10" s="2151"/>
      <c r="E10" s="970" t="s">
        <v>1517</v>
      </c>
      <c r="F10" s="970" t="s">
        <v>1471</v>
      </c>
      <c r="G10" s="2152" t="s">
        <v>368</v>
      </c>
      <c r="H10" s="2152"/>
      <c r="I10" s="2152"/>
    </row>
    <row r="11" spans="1:18" ht="33.75" customHeight="1" x14ac:dyDescent="0.15">
      <c r="A11" s="869" t="str">
        <f>報告書!D137</f>
        <v>61　水路の補修</v>
      </c>
      <c r="B11" s="2140" t="str">
        <f>報告書!G137</f>
        <v>水路○○ー○の老朽化部分の目地補修を行う</v>
      </c>
      <c r="C11" s="2141"/>
      <c r="D11" s="2141"/>
      <c r="E11" s="702" t="s">
        <v>1518</v>
      </c>
      <c r="F11" s="701" t="s">
        <v>1518</v>
      </c>
      <c r="G11" s="2142"/>
      <c r="H11" s="2142"/>
      <c r="I11" s="2142"/>
    </row>
    <row r="12" spans="1:18" ht="33.75" customHeight="1" x14ac:dyDescent="0.15">
      <c r="A12" s="869" t="str">
        <f>報告書!D138</f>
        <v>62　水路の更新等</v>
      </c>
      <c r="B12" s="2140" t="str">
        <f>報告書!G138</f>
        <v>土水路からコンクリート水路への更新</v>
      </c>
      <c r="C12" s="2141"/>
      <c r="D12" s="2141"/>
      <c r="E12" s="870" t="s">
        <v>1519</v>
      </c>
      <c r="F12" s="871" t="s">
        <v>1519</v>
      </c>
      <c r="G12" s="2142"/>
      <c r="H12" s="2142"/>
      <c r="I12" s="2142"/>
    </row>
    <row r="13" spans="1:18" ht="33.75" customHeight="1" x14ac:dyDescent="0.15">
      <c r="A13" s="869" t="str">
        <f>報告書!D139</f>
        <v>63　農道の補修</v>
      </c>
      <c r="B13" s="2140" t="str">
        <f>報告書!G139</f>
        <v>農道○○-○の路肩及び法面の補修</v>
      </c>
      <c r="C13" s="2141"/>
      <c r="D13" s="2141"/>
      <c r="E13" s="870" t="s">
        <v>1519</v>
      </c>
      <c r="F13" s="871" t="s">
        <v>1519</v>
      </c>
      <c r="G13" s="2142"/>
      <c r="H13" s="2142"/>
      <c r="I13" s="2142"/>
    </row>
    <row r="14" spans="1:18" ht="33.75" customHeight="1" x14ac:dyDescent="0.15">
      <c r="A14" s="869" t="str">
        <f>報告書!D140</f>
        <v>66　ため池（附帯施設）の更新等</v>
      </c>
      <c r="B14" s="2140" t="str">
        <f>報告書!G140</f>
        <v>ゲートの更新を行う</v>
      </c>
      <c r="C14" s="2141"/>
      <c r="D14" s="2141"/>
      <c r="E14" s="700" t="s">
        <v>1520</v>
      </c>
      <c r="F14" s="872" t="s">
        <v>1520</v>
      </c>
      <c r="G14" s="2142"/>
      <c r="H14" s="2142"/>
      <c r="I14" s="2142"/>
    </row>
    <row r="15" spans="1:18" ht="33.75" customHeight="1" x14ac:dyDescent="0.15">
      <c r="A15" s="869">
        <f>報告書!D141</f>
        <v>0</v>
      </c>
      <c r="B15" s="2140">
        <f>報告書!G141</f>
        <v>0</v>
      </c>
      <c r="C15" s="2141"/>
      <c r="D15" s="2141"/>
      <c r="E15" s="699"/>
      <c r="F15" s="698"/>
      <c r="G15" s="2142"/>
      <c r="H15" s="2142"/>
      <c r="I15" s="2142"/>
    </row>
    <row r="16" spans="1:18" ht="33.75" customHeight="1" x14ac:dyDescent="0.15">
      <c r="A16" s="869">
        <f>報告書!D142</f>
        <v>0</v>
      </c>
      <c r="B16" s="2140">
        <f>報告書!G142</f>
        <v>0</v>
      </c>
      <c r="C16" s="2141"/>
      <c r="D16" s="2141"/>
      <c r="E16" s="699"/>
      <c r="F16" s="698"/>
      <c r="G16" s="2142"/>
      <c r="H16" s="2142"/>
      <c r="I16" s="2142"/>
    </row>
    <row r="17" spans="1:9" ht="33.75" customHeight="1" x14ac:dyDescent="0.15">
      <c r="A17" s="869">
        <f>報告書!D143</f>
        <v>0</v>
      </c>
      <c r="B17" s="2140">
        <f>報告書!G143</f>
        <v>0</v>
      </c>
      <c r="C17" s="2141"/>
      <c r="D17" s="2141"/>
      <c r="E17" s="699"/>
      <c r="F17" s="698"/>
      <c r="G17" s="2142"/>
      <c r="H17" s="2142"/>
      <c r="I17" s="2142"/>
    </row>
    <row r="18" spans="1:9" ht="33.75" customHeight="1" x14ac:dyDescent="0.15">
      <c r="A18" s="869">
        <f>報告書!D144</f>
        <v>0</v>
      </c>
      <c r="B18" s="2140">
        <f>報告書!G144</f>
        <v>0</v>
      </c>
      <c r="C18" s="2141"/>
      <c r="D18" s="2141"/>
      <c r="E18" s="699"/>
      <c r="F18" s="698"/>
      <c r="G18" s="2142"/>
      <c r="H18" s="2142"/>
      <c r="I18" s="2142"/>
    </row>
    <row r="19" spans="1:9" ht="33.75" customHeight="1" x14ac:dyDescent="0.15">
      <c r="A19" s="869">
        <f>報告書!D145</f>
        <v>0</v>
      </c>
      <c r="B19" s="2140">
        <f>報告書!G145</f>
        <v>0</v>
      </c>
      <c r="C19" s="2141"/>
      <c r="D19" s="2141"/>
      <c r="E19" s="699"/>
      <c r="F19" s="698"/>
      <c r="G19" s="2142"/>
      <c r="H19" s="2142"/>
      <c r="I19" s="2142"/>
    </row>
    <row r="20" spans="1:9" ht="33.75" customHeight="1" x14ac:dyDescent="0.15">
      <c r="A20" s="869">
        <f>報告書!D146</f>
        <v>0</v>
      </c>
      <c r="B20" s="2140">
        <f>報告書!G146</f>
        <v>0</v>
      </c>
      <c r="C20" s="2141"/>
      <c r="D20" s="2141"/>
      <c r="E20" s="699"/>
      <c r="F20" s="698"/>
      <c r="G20" s="2142"/>
      <c r="H20" s="2142"/>
      <c r="I20" s="2142"/>
    </row>
    <row r="21" spans="1:9" s="697" customFormat="1" ht="25.5" customHeight="1" x14ac:dyDescent="0.15">
      <c r="A21" s="2143" t="s">
        <v>1521</v>
      </c>
      <c r="B21" s="2143"/>
      <c r="C21" s="2143"/>
      <c r="D21" s="2143"/>
      <c r="E21" s="2143"/>
      <c r="F21" s="2143"/>
      <c r="G21" s="2143"/>
      <c r="H21" s="2143"/>
      <c r="I21" s="2143"/>
    </row>
    <row r="22" spans="1:9" customFormat="1" ht="24.75" customHeight="1" x14ac:dyDescent="0.15">
      <c r="A22" s="2144" t="s">
        <v>1522</v>
      </c>
      <c r="B22" s="2144"/>
      <c r="C22" s="2144"/>
      <c r="D22" s="2144"/>
      <c r="E22" s="2144"/>
      <c r="F22" s="2144"/>
      <c r="G22" s="2144"/>
      <c r="H22" s="2144"/>
      <c r="I22" s="2144"/>
    </row>
    <row r="23" spans="1:9" customFormat="1" ht="24.95" customHeight="1" x14ac:dyDescent="0.15">
      <c r="A23" s="696" t="s">
        <v>1523</v>
      </c>
      <c r="B23" s="694"/>
      <c r="C23" s="694"/>
      <c r="D23" s="694"/>
      <c r="E23" s="694"/>
      <c r="F23" s="694"/>
      <c r="G23" s="694"/>
    </row>
    <row r="24" spans="1:9" customFormat="1" ht="60" customHeight="1" x14ac:dyDescent="0.15">
      <c r="A24" s="2084"/>
      <c r="B24" s="2085"/>
      <c r="C24" s="2085"/>
      <c r="D24" s="2085"/>
      <c r="E24" s="2085"/>
      <c r="F24" s="2085"/>
      <c r="G24" s="2085"/>
      <c r="H24" s="2085"/>
      <c r="I24" s="2086"/>
    </row>
    <row r="25" spans="1:9" customFormat="1" ht="42" customHeight="1" x14ac:dyDescent="0.15">
      <c r="A25" s="2139" t="s">
        <v>1524</v>
      </c>
      <c r="B25" s="2139"/>
      <c r="C25" s="2139"/>
      <c r="D25" s="2139"/>
      <c r="E25" s="2139"/>
      <c r="F25" s="2139"/>
      <c r="G25" s="2139"/>
      <c r="H25" s="2139"/>
      <c r="I25" s="2139"/>
    </row>
    <row r="26" spans="1:9" customFormat="1" ht="42" customHeight="1" x14ac:dyDescent="0.15">
      <c r="A26" s="695"/>
      <c r="B26" s="694"/>
      <c r="C26" s="694"/>
      <c r="D26" s="694"/>
      <c r="E26" s="694"/>
      <c r="F26" s="694"/>
      <c r="G26" s="694"/>
    </row>
    <row r="27" spans="1:9" customFormat="1" ht="42" customHeight="1" x14ac:dyDescent="0.15">
      <c r="A27" s="693"/>
      <c r="B27" s="971"/>
      <c r="C27" s="971"/>
      <c r="D27" s="971"/>
      <c r="E27" s="971"/>
      <c r="F27" s="971"/>
      <c r="G27" s="971"/>
      <c r="H27" s="971"/>
      <c r="I27" s="971"/>
    </row>
    <row r="28" spans="1:9" ht="42" customHeight="1" x14ac:dyDescent="0.15">
      <c r="A28" s="692"/>
      <c r="B28" s="691"/>
      <c r="C28" s="691"/>
      <c r="D28" s="691"/>
      <c r="E28" s="690"/>
      <c r="F28" s="690"/>
      <c r="G28" s="690"/>
      <c r="H28" s="690"/>
      <c r="I28" s="690"/>
    </row>
    <row r="29" spans="1:9" ht="42" customHeight="1" x14ac:dyDescent="0.15"/>
  </sheetData>
  <mergeCells count="37">
    <mergeCell ref="A1:G1"/>
    <mergeCell ref="A3:I3"/>
    <mergeCell ref="G4:I4"/>
    <mergeCell ref="A5:B5"/>
    <mergeCell ref="C5:E5"/>
    <mergeCell ref="F5:G5"/>
    <mergeCell ref="H5:I5"/>
    <mergeCell ref="A6:B6"/>
    <mergeCell ref="C6:E6"/>
    <mergeCell ref="F6:G6"/>
    <mergeCell ref="H6:I6"/>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A25:I25"/>
    <mergeCell ref="B17:D17"/>
    <mergeCell ref="G17:I17"/>
    <mergeCell ref="B18:D18"/>
    <mergeCell ref="G18:I18"/>
    <mergeCell ref="B19:D19"/>
    <mergeCell ref="G19:I19"/>
    <mergeCell ref="B20:D20"/>
    <mergeCell ref="G20:I20"/>
    <mergeCell ref="A21:I21"/>
    <mergeCell ref="A22:I22"/>
    <mergeCell ref="A24:I24"/>
  </mergeCells>
  <phoneticPr fontId="4"/>
  <dataValidations count="1">
    <dataValidation type="list" allowBlank="1" showInputMessage="1" sqref="A11:A20" xr:uid="{D1F806D2-F2BE-4BD0-B05E-403973238EDF}">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F8A4-60D4-42E3-9E7B-7DB1C82E9CE5}">
  <sheetPr>
    <pageSetUpPr fitToPage="1"/>
  </sheetPr>
  <dimension ref="A1:G1789"/>
  <sheetViews>
    <sheetView zoomScaleNormal="100" zoomScaleSheetLayoutView="110" workbookViewId="0">
      <selection activeCell="J16" sqref="J16"/>
    </sheetView>
  </sheetViews>
  <sheetFormatPr defaultColWidth="9" defaultRowHeight="13.5" x14ac:dyDescent="0.15"/>
  <cols>
    <col min="1" max="1" width="10.375" style="411" customWidth="1"/>
    <col min="2" max="2" width="11.75" style="411" customWidth="1"/>
    <col min="3" max="3" width="11.125" style="411" customWidth="1"/>
    <col min="4" max="4" width="12.25" style="411" customWidth="1"/>
    <col min="5" max="5" width="14.25" style="411" customWidth="1"/>
    <col min="6" max="6" width="11.75" style="411" customWidth="1"/>
    <col min="7" max="16384" width="9" style="411"/>
  </cols>
  <sheetData>
    <row r="1" spans="1:6" ht="27" x14ac:dyDescent="0.15">
      <c r="A1" s="800" t="s">
        <v>1525</v>
      </c>
      <c r="B1" s="800" t="s">
        <v>1526</v>
      </c>
      <c r="C1" s="800" t="s">
        <v>1527</v>
      </c>
      <c r="D1" s="800" t="s">
        <v>1528</v>
      </c>
      <c r="E1" s="799" t="s">
        <v>1529</v>
      </c>
      <c r="F1" s="798" t="s">
        <v>1530</v>
      </c>
    </row>
    <row r="2" spans="1:6" x14ac:dyDescent="0.15">
      <c r="A2" s="794" t="s">
        <v>1531</v>
      </c>
      <c r="B2" s="795"/>
      <c r="C2" s="796" t="s">
        <v>1532</v>
      </c>
      <c r="D2" s="795"/>
      <c r="E2" s="793"/>
      <c r="F2" s="794" t="s">
        <v>1533</v>
      </c>
    </row>
    <row r="3" spans="1:6" x14ac:dyDescent="0.15">
      <c r="A3" s="792" t="s">
        <v>1534</v>
      </c>
      <c r="B3" s="792" t="s">
        <v>1535</v>
      </c>
      <c r="C3" s="792" t="s">
        <v>1532</v>
      </c>
      <c r="D3" s="792" t="s">
        <v>1536</v>
      </c>
      <c r="E3" s="793" t="str">
        <f t="shared" ref="E3:E66" si="0">CONCATENATE(A3,B3)</f>
        <v>北海道札幌市</v>
      </c>
      <c r="F3" s="792" t="s">
        <v>1537</v>
      </c>
    </row>
    <row r="4" spans="1:6" x14ac:dyDescent="0.15">
      <c r="A4" s="792" t="s">
        <v>1534</v>
      </c>
      <c r="B4" s="792" t="s">
        <v>1538</v>
      </c>
      <c r="C4" s="792" t="s">
        <v>1532</v>
      </c>
      <c r="D4" s="792" t="s">
        <v>1539</v>
      </c>
      <c r="E4" s="793" t="str">
        <f t="shared" si="0"/>
        <v>北海道函館市</v>
      </c>
      <c r="F4" s="792" t="s">
        <v>1540</v>
      </c>
    </row>
    <row r="5" spans="1:6" x14ac:dyDescent="0.15">
      <c r="A5" s="792" t="s">
        <v>1534</v>
      </c>
      <c r="B5" s="792" t="s">
        <v>1541</v>
      </c>
      <c r="C5" s="792" t="s">
        <v>1532</v>
      </c>
      <c r="D5" s="792" t="s">
        <v>1542</v>
      </c>
      <c r="E5" s="793" t="str">
        <f t="shared" si="0"/>
        <v>北海道小樽市</v>
      </c>
      <c r="F5" s="792" t="s">
        <v>1543</v>
      </c>
    </row>
    <row r="6" spans="1:6" x14ac:dyDescent="0.15">
      <c r="A6" s="792" t="s">
        <v>1534</v>
      </c>
      <c r="B6" s="792" t="s">
        <v>1544</v>
      </c>
      <c r="C6" s="792" t="s">
        <v>1532</v>
      </c>
      <c r="D6" s="792" t="s">
        <v>1545</v>
      </c>
      <c r="E6" s="793" t="str">
        <f t="shared" si="0"/>
        <v>北海道旭川市</v>
      </c>
      <c r="F6" s="792" t="s">
        <v>1546</v>
      </c>
    </row>
    <row r="7" spans="1:6" x14ac:dyDescent="0.15">
      <c r="A7" s="792" t="s">
        <v>1534</v>
      </c>
      <c r="B7" s="792" t="s">
        <v>1547</v>
      </c>
      <c r="C7" s="792" t="s">
        <v>1532</v>
      </c>
      <c r="D7" s="792" t="s">
        <v>1548</v>
      </c>
      <c r="E7" s="793" t="str">
        <f t="shared" si="0"/>
        <v>北海道室蘭市</v>
      </c>
      <c r="F7" s="792" t="s">
        <v>1549</v>
      </c>
    </row>
    <row r="8" spans="1:6" x14ac:dyDescent="0.15">
      <c r="A8" s="792" t="s">
        <v>1534</v>
      </c>
      <c r="B8" s="792" t="s">
        <v>1550</v>
      </c>
      <c r="C8" s="792" t="s">
        <v>1532</v>
      </c>
      <c r="D8" s="792" t="s">
        <v>1551</v>
      </c>
      <c r="E8" s="793" t="str">
        <f t="shared" si="0"/>
        <v>北海道釧路市</v>
      </c>
      <c r="F8" s="792" t="s">
        <v>1552</v>
      </c>
    </row>
    <row r="9" spans="1:6" x14ac:dyDescent="0.15">
      <c r="A9" s="792" t="s">
        <v>1534</v>
      </c>
      <c r="B9" s="792" t="s">
        <v>1553</v>
      </c>
      <c r="C9" s="792" t="s">
        <v>1532</v>
      </c>
      <c r="D9" s="792" t="s">
        <v>1554</v>
      </c>
      <c r="E9" s="793" t="str">
        <f t="shared" si="0"/>
        <v>北海道帯広市</v>
      </c>
      <c r="F9" s="792" t="s">
        <v>1555</v>
      </c>
    </row>
    <row r="10" spans="1:6" x14ac:dyDescent="0.15">
      <c r="A10" s="792" t="s">
        <v>1534</v>
      </c>
      <c r="B10" s="792" t="s">
        <v>1556</v>
      </c>
      <c r="C10" s="792" t="s">
        <v>1532</v>
      </c>
      <c r="D10" s="792" t="s">
        <v>1557</v>
      </c>
      <c r="E10" s="793" t="str">
        <f t="shared" si="0"/>
        <v>北海道北見市</v>
      </c>
      <c r="F10" s="792" t="s">
        <v>1558</v>
      </c>
    </row>
    <row r="11" spans="1:6" x14ac:dyDescent="0.15">
      <c r="A11" s="792" t="s">
        <v>1534</v>
      </c>
      <c r="B11" s="792" t="s">
        <v>1559</v>
      </c>
      <c r="C11" s="792" t="s">
        <v>1532</v>
      </c>
      <c r="D11" s="792" t="s">
        <v>1560</v>
      </c>
      <c r="E11" s="793" t="str">
        <f t="shared" si="0"/>
        <v>北海道夕張市</v>
      </c>
      <c r="F11" s="792" t="s">
        <v>1561</v>
      </c>
    </row>
    <row r="12" spans="1:6" x14ac:dyDescent="0.15">
      <c r="A12" s="792" t="s">
        <v>1534</v>
      </c>
      <c r="B12" s="792" t="s">
        <v>1562</v>
      </c>
      <c r="C12" s="792" t="s">
        <v>1532</v>
      </c>
      <c r="D12" s="792" t="s">
        <v>1563</v>
      </c>
      <c r="E12" s="793" t="str">
        <f t="shared" si="0"/>
        <v>北海道岩見沢市</v>
      </c>
      <c r="F12" s="792" t="s">
        <v>1564</v>
      </c>
    </row>
    <row r="13" spans="1:6" x14ac:dyDescent="0.15">
      <c r="A13" s="792" t="s">
        <v>1534</v>
      </c>
      <c r="B13" s="792" t="s">
        <v>1565</v>
      </c>
      <c r="C13" s="792" t="s">
        <v>1532</v>
      </c>
      <c r="D13" s="792" t="s">
        <v>1566</v>
      </c>
      <c r="E13" s="793" t="str">
        <f t="shared" si="0"/>
        <v>北海道網走市</v>
      </c>
      <c r="F13" s="792" t="s">
        <v>1567</v>
      </c>
    </row>
    <row r="14" spans="1:6" x14ac:dyDescent="0.15">
      <c r="A14" s="792" t="s">
        <v>1534</v>
      </c>
      <c r="B14" s="792" t="s">
        <v>1568</v>
      </c>
      <c r="C14" s="792" t="s">
        <v>1532</v>
      </c>
      <c r="D14" s="792" t="s">
        <v>1569</v>
      </c>
      <c r="E14" s="793" t="str">
        <f t="shared" si="0"/>
        <v>北海道留萌市</v>
      </c>
      <c r="F14" s="792" t="s">
        <v>1570</v>
      </c>
    </row>
    <row r="15" spans="1:6" x14ac:dyDescent="0.15">
      <c r="A15" s="792" t="s">
        <v>1534</v>
      </c>
      <c r="B15" s="792" t="s">
        <v>1571</v>
      </c>
      <c r="C15" s="792" t="s">
        <v>1532</v>
      </c>
      <c r="D15" s="792" t="s">
        <v>1572</v>
      </c>
      <c r="E15" s="793" t="str">
        <f t="shared" si="0"/>
        <v>北海道苫小牧市</v>
      </c>
      <c r="F15" s="792" t="s">
        <v>1573</v>
      </c>
    </row>
    <row r="16" spans="1:6" x14ac:dyDescent="0.15">
      <c r="A16" s="792" t="s">
        <v>1534</v>
      </c>
      <c r="B16" s="792" t="s">
        <v>1574</v>
      </c>
      <c r="C16" s="792" t="s">
        <v>1532</v>
      </c>
      <c r="D16" s="792" t="s">
        <v>1575</v>
      </c>
      <c r="E16" s="793" t="str">
        <f t="shared" si="0"/>
        <v>北海道稚内市</v>
      </c>
      <c r="F16" s="792" t="s">
        <v>1576</v>
      </c>
    </row>
    <row r="17" spans="1:6" x14ac:dyDescent="0.15">
      <c r="A17" s="792" t="s">
        <v>1531</v>
      </c>
      <c r="B17" s="792" t="s">
        <v>1577</v>
      </c>
      <c r="C17" s="792" t="s">
        <v>1532</v>
      </c>
      <c r="D17" s="792" t="s">
        <v>1578</v>
      </c>
      <c r="E17" s="793" t="str">
        <f t="shared" si="0"/>
        <v>北海道美唄市</v>
      </c>
      <c r="F17" s="792" t="s">
        <v>1579</v>
      </c>
    </row>
    <row r="18" spans="1:6" x14ac:dyDescent="0.15">
      <c r="A18" s="792" t="s">
        <v>1534</v>
      </c>
      <c r="B18" s="792" t="s">
        <v>1580</v>
      </c>
      <c r="C18" s="792" t="s">
        <v>1532</v>
      </c>
      <c r="D18" s="792" t="s">
        <v>1581</v>
      </c>
      <c r="E18" s="793" t="str">
        <f t="shared" si="0"/>
        <v>北海道芦別市</v>
      </c>
      <c r="F18" s="792" t="s">
        <v>1582</v>
      </c>
    </row>
    <row r="19" spans="1:6" x14ac:dyDescent="0.15">
      <c r="A19" s="792" t="s">
        <v>1534</v>
      </c>
      <c r="B19" s="792" t="s">
        <v>1583</v>
      </c>
      <c r="C19" s="792" t="s">
        <v>1532</v>
      </c>
      <c r="D19" s="792" t="s">
        <v>1584</v>
      </c>
      <c r="E19" s="793" t="str">
        <f t="shared" si="0"/>
        <v>北海道江別市</v>
      </c>
      <c r="F19" s="792" t="s">
        <v>1585</v>
      </c>
    </row>
    <row r="20" spans="1:6" x14ac:dyDescent="0.15">
      <c r="A20" s="792" t="s">
        <v>1534</v>
      </c>
      <c r="B20" s="792" t="s">
        <v>1586</v>
      </c>
      <c r="C20" s="792" t="s">
        <v>1532</v>
      </c>
      <c r="D20" s="792" t="s">
        <v>1587</v>
      </c>
      <c r="E20" s="793" t="str">
        <f t="shared" si="0"/>
        <v>北海道赤平市</v>
      </c>
      <c r="F20" s="792" t="s">
        <v>1588</v>
      </c>
    </row>
    <row r="21" spans="1:6" x14ac:dyDescent="0.15">
      <c r="A21" s="792" t="s">
        <v>1534</v>
      </c>
      <c r="B21" s="792" t="s">
        <v>1589</v>
      </c>
      <c r="C21" s="792" t="s">
        <v>1532</v>
      </c>
      <c r="D21" s="792" t="s">
        <v>1590</v>
      </c>
      <c r="E21" s="793" t="str">
        <f t="shared" si="0"/>
        <v>北海道紋別市</v>
      </c>
      <c r="F21" s="792" t="s">
        <v>1591</v>
      </c>
    </row>
    <row r="22" spans="1:6" x14ac:dyDescent="0.15">
      <c r="A22" s="792" t="s">
        <v>1534</v>
      </c>
      <c r="B22" s="792" t="s">
        <v>1592</v>
      </c>
      <c r="C22" s="792" t="s">
        <v>1532</v>
      </c>
      <c r="D22" s="792" t="s">
        <v>1593</v>
      </c>
      <c r="E22" s="793" t="str">
        <f t="shared" si="0"/>
        <v>北海道士別市</v>
      </c>
      <c r="F22" s="792" t="s">
        <v>1594</v>
      </c>
    </row>
    <row r="23" spans="1:6" x14ac:dyDescent="0.15">
      <c r="A23" s="792" t="s">
        <v>1534</v>
      </c>
      <c r="B23" s="792" t="s">
        <v>1595</v>
      </c>
      <c r="C23" s="792" t="s">
        <v>1532</v>
      </c>
      <c r="D23" s="792" t="s">
        <v>1596</v>
      </c>
      <c r="E23" s="793" t="str">
        <f t="shared" si="0"/>
        <v>北海道名寄市</v>
      </c>
      <c r="F23" s="792" t="s">
        <v>1597</v>
      </c>
    </row>
    <row r="24" spans="1:6" x14ac:dyDescent="0.15">
      <c r="A24" s="792" t="s">
        <v>1534</v>
      </c>
      <c r="B24" s="792" t="s">
        <v>1598</v>
      </c>
      <c r="C24" s="792" t="s">
        <v>1532</v>
      </c>
      <c r="D24" s="792" t="s">
        <v>1599</v>
      </c>
      <c r="E24" s="793" t="str">
        <f t="shared" si="0"/>
        <v>北海道三笠市</v>
      </c>
      <c r="F24" s="792" t="s">
        <v>1600</v>
      </c>
    </row>
    <row r="25" spans="1:6" x14ac:dyDescent="0.15">
      <c r="A25" s="792" t="s">
        <v>1534</v>
      </c>
      <c r="B25" s="792" t="s">
        <v>1601</v>
      </c>
      <c r="C25" s="792" t="s">
        <v>1532</v>
      </c>
      <c r="D25" s="792" t="s">
        <v>1602</v>
      </c>
      <c r="E25" s="793" t="str">
        <f t="shared" si="0"/>
        <v>北海道根室市</v>
      </c>
      <c r="F25" s="792" t="s">
        <v>1603</v>
      </c>
    </row>
    <row r="26" spans="1:6" x14ac:dyDescent="0.15">
      <c r="A26" s="792" t="s">
        <v>1534</v>
      </c>
      <c r="B26" s="792" t="s">
        <v>1604</v>
      </c>
      <c r="C26" s="792" t="s">
        <v>1532</v>
      </c>
      <c r="D26" s="792" t="s">
        <v>1605</v>
      </c>
      <c r="E26" s="793" t="str">
        <f t="shared" si="0"/>
        <v>北海道千歳市</v>
      </c>
      <c r="F26" s="792" t="s">
        <v>1606</v>
      </c>
    </row>
    <row r="27" spans="1:6" x14ac:dyDescent="0.15">
      <c r="A27" s="792" t="s">
        <v>1534</v>
      </c>
      <c r="B27" s="792" t="s">
        <v>1607</v>
      </c>
      <c r="C27" s="792" t="s">
        <v>1532</v>
      </c>
      <c r="D27" s="792" t="s">
        <v>1608</v>
      </c>
      <c r="E27" s="793" t="str">
        <f t="shared" si="0"/>
        <v>北海道滝川市</v>
      </c>
      <c r="F27" s="792" t="s">
        <v>1609</v>
      </c>
    </row>
    <row r="28" spans="1:6" x14ac:dyDescent="0.15">
      <c r="A28" s="792" t="s">
        <v>1534</v>
      </c>
      <c r="B28" s="792" t="s">
        <v>1610</v>
      </c>
      <c r="C28" s="792" t="s">
        <v>1532</v>
      </c>
      <c r="D28" s="792" t="s">
        <v>1611</v>
      </c>
      <c r="E28" s="793" t="str">
        <f t="shared" si="0"/>
        <v>北海道砂川市</v>
      </c>
      <c r="F28" s="792" t="s">
        <v>1612</v>
      </c>
    </row>
    <row r="29" spans="1:6" x14ac:dyDescent="0.15">
      <c r="A29" s="792" t="s">
        <v>1534</v>
      </c>
      <c r="B29" s="792" t="s">
        <v>1613</v>
      </c>
      <c r="C29" s="792" t="s">
        <v>1532</v>
      </c>
      <c r="D29" s="792" t="s">
        <v>1614</v>
      </c>
      <c r="E29" s="793" t="str">
        <f t="shared" si="0"/>
        <v>北海道歌志内市</v>
      </c>
      <c r="F29" s="792" t="s">
        <v>1615</v>
      </c>
    </row>
    <row r="30" spans="1:6" x14ac:dyDescent="0.15">
      <c r="A30" s="792" t="s">
        <v>1534</v>
      </c>
      <c r="B30" s="792" t="s">
        <v>1616</v>
      </c>
      <c r="C30" s="792" t="s">
        <v>1532</v>
      </c>
      <c r="D30" s="792" t="s">
        <v>1617</v>
      </c>
      <c r="E30" s="793" t="str">
        <f t="shared" si="0"/>
        <v>北海道深川市</v>
      </c>
      <c r="F30" s="792" t="s">
        <v>1618</v>
      </c>
    </row>
    <row r="31" spans="1:6" x14ac:dyDescent="0.15">
      <c r="A31" s="792" t="s">
        <v>1534</v>
      </c>
      <c r="B31" s="792" t="s">
        <v>1619</v>
      </c>
      <c r="C31" s="792" t="s">
        <v>1532</v>
      </c>
      <c r="D31" s="792" t="s">
        <v>1620</v>
      </c>
      <c r="E31" s="793" t="str">
        <f t="shared" si="0"/>
        <v>北海道富良野市</v>
      </c>
      <c r="F31" s="792" t="s">
        <v>1621</v>
      </c>
    </row>
    <row r="32" spans="1:6" x14ac:dyDescent="0.15">
      <c r="A32" s="792" t="s">
        <v>1534</v>
      </c>
      <c r="B32" s="792" t="s">
        <v>1622</v>
      </c>
      <c r="C32" s="792" t="s">
        <v>1532</v>
      </c>
      <c r="D32" s="792" t="s">
        <v>1623</v>
      </c>
      <c r="E32" s="793" t="str">
        <f t="shared" si="0"/>
        <v>北海道登別市</v>
      </c>
      <c r="F32" s="792" t="s">
        <v>1624</v>
      </c>
    </row>
    <row r="33" spans="1:6" x14ac:dyDescent="0.15">
      <c r="A33" s="792" t="s">
        <v>1534</v>
      </c>
      <c r="B33" s="792" t="s">
        <v>1625</v>
      </c>
      <c r="C33" s="792" t="s">
        <v>1532</v>
      </c>
      <c r="D33" s="792" t="s">
        <v>1626</v>
      </c>
      <c r="E33" s="793" t="str">
        <f t="shared" si="0"/>
        <v>北海道恵庭市</v>
      </c>
      <c r="F33" s="792" t="s">
        <v>1627</v>
      </c>
    </row>
    <row r="34" spans="1:6" x14ac:dyDescent="0.15">
      <c r="A34" s="792" t="s">
        <v>1534</v>
      </c>
      <c r="B34" s="792" t="s">
        <v>1628</v>
      </c>
      <c r="C34" s="792" t="s">
        <v>1532</v>
      </c>
      <c r="D34" s="792" t="s">
        <v>1629</v>
      </c>
      <c r="E34" s="793" t="str">
        <f t="shared" si="0"/>
        <v>北海道伊達市</v>
      </c>
      <c r="F34" s="792" t="s">
        <v>1630</v>
      </c>
    </row>
    <row r="35" spans="1:6" x14ac:dyDescent="0.15">
      <c r="A35" s="792" t="s">
        <v>1534</v>
      </c>
      <c r="B35" s="792" t="s">
        <v>1631</v>
      </c>
      <c r="C35" s="792" t="s">
        <v>1532</v>
      </c>
      <c r="D35" s="792" t="s">
        <v>1632</v>
      </c>
      <c r="E35" s="793" t="str">
        <f t="shared" si="0"/>
        <v>北海道北広島市</v>
      </c>
      <c r="F35" s="792" t="s">
        <v>1633</v>
      </c>
    </row>
    <row r="36" spans="1:6" x14ac:dyDescent="0.15">
      <c r="A36" s="792" t="s">
        <v>1534</v>
      </c>
      <c r="B36" s="792" t="s">
        <v>1634</v>
      </c>
      <c r="C36" s="792" t="s">
        <v>1532</v>
      </c>
      <c r="D36" s="792" t="s">
        <v>1635</v>
      </c>
      <c r="E36" s="793" t="str">
        <f t="shared" si="0"/>
        <v>北海道石狩市</v>
      </c>
      <c r="F36" s="792" t="s">
        <v>1636</v>
      </c>
    </row>
    <row r="37" spans="1:6" x14ac:dyDescent="0.15">
      <c r="A37" s="792" t="s">
        <v>1534</v>
      </c>
      <c r="B37" s="792" t="s">
        <v>1637</v>
      </c>
      <c r="C37" s="792" t="s">
        <v>1532</v>
      </c>
      <c r="D37" s="792" t="s">
        <v>1638</v>
      </c>
      <c r="E37" s="793" t="str">
        <f t="shared" si="0"/>
        <v>北海道北斗市</v>
      </c>
      <c r="F37" s="792" t="s">
        <v>1639</v>
      </c>
    </row>
    <row r="38" spans="1:6" x14ac:dyDescent="0.15">
      <c r="A38" s="792" t="s">
        <v>1534</v>
      </c>
      <c r="B38" s="792" t="s">
        <v>1640</v>
      </c>
      <c r="C38" s="792" t="s">
        <v>1532</v>
      </c>
      <c r="D38" s="792" t="s">
        <v>1641</v>
      </c>
      <c r="E38" s="793" t="str">
        <f t="shared" si="0"/>
        <v>北海道当別町</v>
      </c>
      <c r="F38" s="792" t="s">
        <v>1642</v>
      </c>
    </row>
    <row r="39" spans="1:6" x14ac:dyDescent="0.15">
      <c r="A39" s="792" t="s">
        <v>1534</v>
      </c>
      <c r="B39" s="792" t="s">
        <v>1643</v>
      </c>
      <c r="C39" s="792" t="s">
        <v>1532</v>
      </c>
      <c r="D39" s="792" t="s">
        <v>1644</v>
      </c>
      <c r="E39" s="793" t="str">
        <f t="shared" si="0"/>
        <v>北海道新篠津村</v>
      </c>
      <c r="F39" s="792" t="s">
        <v>1645</v>
      </c>
    </row>
    <row r="40" spans="1:6" x14ac:dyDescent="0.15">
      <c r="A40" s="792" t="s">
        <v>1534</v>
      </c>
      <c r="B40" s="792" t="s">
        <v>1646</v>
      </c>
      <c r="C40" s="792" t="s">
        <v>1532</v>
      </c>
      <c r="D40" s="792" t="s">
        <v>1647</v>
      </c>
      <c r="E40" s="793" t="str">
        <f t="shared" si="0"/>
        <v>北海道松前町</v>
      </c>
      <c r="F40" s="792" t="s">
        <v>1648</v>
      </c>
    </row>
    <row r="41" spans="1:6" x14ac:dyDescent="0.15">
      <c r="A41" s="792" t="s">
        <v>1534</v>
      </c>
      <c r="B41" s="792" t="s">
        <v>1649</v>
      </c>
      <c r="C41" s="792" t="s">
        <v>1532</v>
      </c>
      <c r="D41" s="792" t="s">
        <v>1650</v>
      </c>
      <c r="E41" s="793" t="str">
        <f t="shared" si="0"/>
        <v>北海道福島町</v>
      </c>
      <c r="F41" s="792" t="s">
        <v>1651</v>
      </c>
    </row>
    <row r="42" spans="1:6" x14ac:dyDescent="0.15">
      <c r="A42" s="792" t="s">
        <v>1534</v>
      </c>
      <c r="B42" s="792" t="s">
        <v>1652</v>
      </c>
      <c r="C42" s="792" t="s">
        <v>1532</v>
      </c>
      <c r="D42" s="792" t="s">
        <v>1653</v>
      </c>
      <c r="E42" s="793" t="str">
        <f t="shared" si="0"/>
        <v>北海道知内町</v>
      </c>
      <c r="F42" s="792" t="s">
        <v>1654</v>
      </c>
    </row>
    <row r="43" spans="1:6" x14ac:dyDescent="0.15">
      <c r="A43" s="792" t="s">
        <v>1534</v>
      </c>
      <c r="B43" s="792" t="s">
        <v>1655</v>
      </c>
      <c r="C43" s="792" t="s">
        <v>1532</v>
      </c>
      <c r="D43" s="792" t="s">
        <v>1656</v>
      </c>
      <c r="E43" s="793" t="str">
        <f t="shared" si="0"/>
        <v>北海道木古内町</v>
      </c>
      <c r="F43" s="792" t="s">
        <v>1657</v>
      </c>
    </row>
    <row r="44" spans="1:6" x14ac:dyDescent="0.15">
      <c r="A44" s="792" t="s">
        <v>1534</v>
      </c>
      <c r="B44" s="792" t="s">
        <v>1658</v>
      </c>
      <c r="C44" s="792" t="s">
        <v>1532</v>
      </c>
      <c r="D44" s="792" t="s">
        <v>1659</v>
      </c>
      <c r="E44" s="793" t="str">
        <f t="shared" si="0"/>
        <v>北海道七飯町</v>
      </c>
      <c r="F44" s="792" t="s">
        <v>1660</v>
      </c>
    </row>
    <row r="45" spans="1:6" x14ac:dyDescent="0.15">
      <c r="A45" s="792" t="s">
        <v>1534</v>
      </c>
      <c r="B45" s="792" t="s">
        <v>1661</v>
      </c>
      <c r="C45" s="792" t="s">
        <v>1532</v>
      </c>
      <c r="D45" s="792" t="s">
        <v>1662</v>
      </c>
      <c r="E45" s="793" t="str">
        <f t="shared" si="0"/>
        <v>北海道鹿部町</v>
      </c>
      <c r="F45" s="792" t="s">
        <v>1663</v>
      </c>
    </row>
    <row r="46" spans="1:6" x14ac:dyDescent="0.15">
      <c r="A46" s="792" t="s">
        <v>1534</v>
      </c>
      <c r="B46" s="792" t="s">
        <v>1664</v>
      </c>
      <c r="C46" s="792" t="s">
        <v>1532</v>
      </c>
      <c r="D46" s="792" t="s">
        <v>1665</v>
      </c>
      <c r="E46" s="793" t="str">
        <f t="shared" si="0"/>
        <v>北海道森町</v>
      </c>
      <c r="F46" s="792" t="s">
        <v>1666</v>
      </c>
    </row>
    <row r="47" spans="1:6" x14ac:dyDescent="0.15">
      <c r="A47" s="792" t="s">
        <v>1534</v>
      </c>
      <c r="B47" s="792" t="s">
        <v>1667</v>
      </c>
      <c r="C47" s="792" t="s">
        <v>1532</v>
      </c>
      <c r="D47" s="792" t="s">
        <v>1668</v>
      </c>
      <c r="E47" s="793" t="str">
        <f t="shared" si="0"/>
        <v>北海道八雲町</v>
      </c>
      <c r="F47" s="792" t="s">
        <v>1669</v>
      </c>
    </row>
    <row r="48" spans="1:6" x14ac:dyDescent="0.15">
      <c r="A48" s="792" t="s">
        <v>1534</v>
      </c>
      <c r="B48" s="792" t="s">
        <v>1670</v>
      </c>
      <c r="C48" s="792" t="s">
        <v>1532</v>
      </c>
      <c r="D48" s="792" t="s">
        <v>1671</v>
      </c>
      <c r="E48" s="793" t="str">
        <f t="shared" si="0"/>
        <v>北海道長万部町</v>
      </c>
      <c r="F48" s="792" t="s">
        <v>1672</v>
      </c>
    </row>
    <row r="49" spans="1:6" x14ac:dyDescent="0.15">
      <c r="A49" s="792" t="s">
        <v>1534</v>
      </c>
      <c r="B49" s="792" t="s">
        <v>1673</v>
      </c>
      <c r="C49" s="792" t="s">
        <v>1532</v>
      </c>
      <c r="D49" s="792" t="s">
        <v>1674</v>
      </c>
      <c r="E49" s="793" t="str">
        <f t="shared" si="0"/>
        <v>北海道江差町</v>
      </c>
      <c r="F49" s="792" t="s">
        <v>1675</v>
      </c>
    </row>
    <row r="50" spans="1:6" x14ac:dyDescent="0.15">
      <c r="A50" s="792" t="s">
        <v>1534</v>
      </c>
      <c r="B50" s="792" t="s">
        <v>1676</v>
      </c>
      <c r="C50" s="792" t="s">
        <v>1532</v>
      </c>
      <c r="D50" s="792" t="s">
        <v>1677</v>
      </c>
      <c r="E50" s="793" t="str">
        <f t="shared" si="0"/>
        <v>北海道上ノ国町</v>
      </c>
      <c r="F50" s="792" t="s">
        <v>1678</v>
      </c>
    </row>
    <row r="51" spans="1:6" x14ac:dyDescent="0.15">
      <c r="A51" s="792" t="s">
        <v>1534</v>
      </c>
      <c r="B51" s="792" t="s">
        <v>1679</v>
      </c>
      <c r="C51" s="792" t="s">
        <v>1532</v>
      </c>
      <c r="D51" s="792" t="s">
        <v>1680</v>
      </c>
      <c r="E51" s="793" t="str">
        <f t="shared" si="0"/>
        <v>北海道厚沢部町</v>
      </c>
      <c r="F51" s="792" t="s">
        <v>1681</v>
      </c>
    </row>
    <row r="52" spans="1:6" x14ac:dyDescent="0.15">
      <c r="A52" s="792" t="s">
        <v>1534</v>
      </c>
      <c r="B52" s="792" t="s">
        <v>1682</v>
      </c>
      <c r="C52" s="792" t="s">
        <v>1532</v>
      </c>
      <c r="D52" s="792" t="s">
        <v>1683</v>
      </c>
      <c r="E52" s="793" t="str">
        <f t="shared" si="0"/>
        <v>北海道乙部町</v>
      </c>
      <c r="F52" s="792" t="s">
        <v>1684</v>
      </c>
    </row>
    <row r="53" spans="1:6" x14ac:dyDescent="0.15">
      <c r="A53" s="792" t="s">
        <v>1534</v>
      </c>
      <c r="B53" s="792" t="s">
        <v>1685</v>
      </c>
      <c r="C53" s="792" t="s">
        <v>1532</v>
      </c>
      <c r="D53" s="792" t="s">
        <v>1686</v>
      </c>
      <c r="E53" s="793" t="str">
        <f t="shared" si="0"/>
        <v>北海道奥尻町</v>
      </c>
      <c r="F53" s="792" t="s">
        <v>1687</v>
      </c>
    </row>
    <row r="54" spans="1:6" x14ac:dyDescent="0.15">
      <c r="A54" s="792" t="s">
        <v>1534</v>
      </c>
      <c r="B54" s="792" t="s">
        <v>1688</v>
      </c>
      <c r="C54" s="792" t="s">
        <v>1532</v>
      </c>
      <c r="D54" s="792" t="s">
        <v>1689</v>
      </c>
      <c r="E54" s="793" t="str">
        <f t="shared" si="0"/>
        <v>北海道今金町</v>
      </c>
      <c r="F54" s="792" t="s">
        <v>1690</v>
      </c>
    </row>
    <row r="55" spans="1:6" x14ac:dyDescent="0.15">
      <c r="A55" s="792" t="s">
        <v>1534</v>
      </c>
      <c r="B55" s="792" t="s">
        <v>1691</v>
      </c>
      <c r="C55" s="792" t="s">
        <v>1532</v>
      </c>
      <c r="D55" s="792" t="s">
        <v>1692</v>
      </c>
      <c r="E55" s="793" t="str">
        <f t="shared" si="0"/>
        <v>北海道せたな町</v>
      </c>
      <c r="F55" s="792" t="s">
        <v>1693</v>
      </c>
    </row>
    <row r="56" spans="1:6" x14ac:dyDescent="0.15">
      <c r="A56" s="792" t="s">
        <v>1534</v>
      </c>
      <c r="B56" s="792" t="s">
        <v>1694</v>
      </c>
      <c r="C56" s="792" t="s">
        <v>1532</v>
      </c>
      <c r="D56" s="792" t="s">
        <v>1695</v>
      </c>
      <c r="E56" s="793" t="str">
        <f t="shared" si="0"/>
        <v>北海道島牧村</v>
      </c>
      <c r="F56" s="792" t="s">
        <v>1696</v>
      </c>
    </row>
    <row r="57" spans="1:6" x14ac:dyDescent="0.15">
      <c r="A57" s="792" t="s">
        <v>1534</v>
      </c>
      <c r="B57" s="792" t="s">
        <v>1697</v>
      </c>
      <c r="C57" s="792" t="s">
        <v>1532</v>
      </c>
      <c r="D57" s="792" t="s">
        <v>1698</v>
      </c>
      <c r="E57" s="793" t="str">
        <f t="shared" si="0"/>
        <v>北海道寿都町</v>
      </c>
      <c r="F57" s="792" t="s">
        <v>1699</v>
      </c>
    </row>
    <row r="58" spans="1:6" x14ac:dyDescent="0.15">
      <c r="A58" s="792" t="s">
        <v>1534</v>
      </c>
      <c r="B58" s="792" t="s">
        <v>1700</v>
      </c>
      <c r="C58" s="792" t="s">
        <v>1532</v>
      </c>
      <c r="D58" s="792" t="s">
        <v>1701</v>
      </c>
      <c r="E58" s="793" t="str">
        <f t="shared" si="0"/>
        <v>北海道黒松内町</v>
      </c>
      <c r="F58" s="792" t="s">
        <v>1702</v>
      </c>
    </row>
    <row r="59" spans="1:6" x14ac:dyDescent="0.15">
      <c r="A59" s="792" t="s">
        <v>1534</v>
      </c>
      <c r="B59" s="792" t="s">
        <v>1703</v>
      </c>
      <c r="C59" s="792" t="s">
        <v>1532</v>
      </c>
      <c r="D59" s="792" t="s">
        <v>1704</v>
      </c>
      <c r="E59" s="793" t="str">
        <f t="shared" si="0"/>
        <v>北海道蘭越町</v>
      </c>
      <c r="F59" s="792" t="s">
        <v>1705</v>
      </c>
    </row>
    <row r="60" spans="1:6" x14ac:dyDescent="0.15">
      <c r="A60" s="792" t="s">
        <v>1534</v>
      </c>
      <c r="B60" s="792" t="s">
        <v>1706</v>
      </c>
      <c r="C60" s="792" t="s">
        <v>1532</v>
      </c>
      <c r="D60" s="792" t="s">
        <v>1707</v>
      </c>
      <c r="E60" s="793" t="str">
        <f t="shared" si="0"/>
        <v>北海道ニセコ町</v>
      </c>
      <c r="F60" s="792" t="s">
        <v>1708</v>
      </c>
    </row>
    <row r="61" spans="1:6" x14ac:dyDescent="0.15">
      <c r="A61" s="792" t="s">
        <v>1534</v>
      </c>
      <c r="B61" s="792" t="s">
        <v>1709</v>
      </c>
      <c r="C61" s="792" t="s">
        <v>1532</v>
      </c>
      <c r="D61" s="792" t="s">
        <v>1710</v>
      </c>
      <c r="E61" s="793" t="str">
        <f t="shared" si="0"/>
        <v>北海道真狩村</v>
      </c>
      <c r="F61" s="792" t="s">
        <v>1711</v>
      </c>
    </row>
    <row r="62" spans="1:6" x14ac:dyDescent="0.15">
      <c r="A62" s="792" t="s">
        <v>1534</v>
      </c>
      <c r="B62" s="792" t="s">
        <v>1712</v>
      </c>
      <c r="C62" s="792" t="s">
        <v>1532</v>
      </c>
      <c r="D62" s="792" t="s">
        <v>1713</v>
      </c>
      <c r="E62" s="793" t="str">
        <f t="shared" si="0"/>
        <v>北海道留寿都村</v>
      </c>
      <c r="F62" s="792" t="s">
        <v>1714</v>
      </c>
    </row>
    <row r="63" spans="1:6" x14ac:dyDescent="0.15">
      <c r="A63" s="792" t="s">
        <v>1534</v>
      </c>
      <c r="B63" s="792" t="s">
        <v>1715</v>
      </c>
      <c r="C63" s="792" t="s">
        <v>1532</v>
      </c>
      <c r="D63" s="792" t="s">
        <v>1716</v>
      </c>
      <c r="E63" s="793" t="str">
        <f t="shared" si="0"/>
        <v>北海道喜茂別町</v>
      </c>
      <c r="F63" s="792" t="s">
        <v>1717</v>
      </c>
    </row>
    <row r="64" spans="1:6" x14ac:dyDescent="0.15">
      <c r="A64" s="792" t="s">
        <v>1534</v>
      </c>
      <c r="B64" s="792" t="s">
        <v>1718</v>
      </c>
      <c r="C64" s="792" t="s">
        <v>1532</v>
      </c>
      <c r="D64" s="792" t="s">
        <v>1719</v>
      </c>
      <c r="E64" s="793" t="str">
        <f t="shared" si="0"/>
        <v>北海道京極町</v>
      </c>
      <c r="F64" s="792" t="s">
        <v>1720</v>
      </c>
    </row>
    <row r="65" spans="1:6" x14ac:dyDescent="0.15">
      <c r="A65" s="792" t="s">
        <v>1534</v>
      </c>
      <c r="B65" s="792" t="s">
        <v>1721</v>
      </c>
      <c r="C65" s="792" t="s">
        <v>1532</v>
      </c>
      <c r="D65" s="792" t="s">
        <v>1722</v>
      </c>
      <c r="E65" s="793" t="str">
        <f t="shared" si="0"/>
        <v>北海道倶知安町</v>
      </c>
      <c r="F65" s="792" t="s">
        <v>1723</v>
      </c>
    </row>
    <row r="66" spans="1:6" x14ac:dyDescent="0.15">
      <c r="A66" s="792" t="s">
        <v>1534</v>
      </c>
      <c r="B66" s="792" t="s">
        <v>1724</v>
      </c>
      <c r="C66" s="792" t="s">
        <v>1532</v>
      </c>
      <c r="D66" s="792" t="s">
        <v>1725</v>
      </c>
      <c r="E66" s="793" t="str">
        <f t="shared" si="0"/>
        <v>北海道共和町</v>
      </c>
      <c r="F66" s="792" t="s">
        <v>1726</v>
      </c>
    </row>
    <row r="67" spans="1:6" x14ac:dyDescent="0.15">
      <c r="A67" s="792" t="s">
        <v>1534</v>
      </c>
      <c r="B67" s="792" t="s">
        <v>1727</v>
      </c>
      <c r="C67" s="792" t="s">
        <v>1532</v>
      </c>
      <c r="D67" s="792" t="s">
        <v>1728</v>
      </c>
      <c r="E67" s="793" t="str">
        <f t="shared" ref="E67:E130" si="1">CONCATENATE(A67,B67)</f>
        <v>北海道岩内町</v>
      </c>
      <c r="F67" s="792" t="s">
        <v>1729</v>
      </c>
    </row>
    <row r="68" spans="1:6" x14ac:dyDescent="0.15">
      <c r="A68" s="792" t="s">
        <v>1534</v>
      </c>
      <c r="B68" s="792" t="s">
        <v>1730</v>
      </c>
      <c r="C68" s="792" t="s">
        <v>1532</v>
      </c>
      <c r="D68" s="792" t="s">
        <v>1731</v>
      </c>
      <c r="E68" s="793" t="str">
        <f t="shared" si="1"/>
        <v>北海道泊村</v>
      </c>
      <c r="F68" s="792" t="s">
        <v>1732</v>
      </c>
    </row>
    <row r="69" spans="1:6" x14ac:dyDescent="0.15">
      <c r="A69" s="792" t="s">
        <v>1534</v>
      </c>
      <c r="B69" s="792" t="s">
        <v>1733</v>
      </c>
      <c r="C69" s="792" t="s">
        <v>1532</v>
      </c>
      <c r="D69" s="792" t="s">
        <v>1734</v>
      </c>
      <c r="E69" s="793" t="str">
        <f t="shared" si="1"/>
        <v>北海道神恵内村</v>
      </c>
      <c r="F69" s="792" t="s">
        <v>1735</v>
      </c>
    </row>
    <row r="70" spans="1:6" x14ac:dyDescent="0.15">
      <c r="A70" s="792" t="s">
        <v>1534</v>
      </c>
      <c r="B70" s="792" t="s">
        <v>1736</v>
      </c>
      <c r="C70" s="792" t="s">
        <v>1532</v>
      </c>
      <c r="D70" s="792" t="s">
        <v>1737</v>
      </c>
      <c r="E70" s="793" t="str">
        <f t="shared" si="1"/>
        <v>北海道積丹町</v>
      </c>
      <c r="F70" s="792" t="s">
        <v>1738</v>
      </c>
    </row>
    <row r="71" spans="1:6" x14ac:dyDescent="0.15">
      <c r="A71" s="792" t="s">
        <v>1534</v>
      </c>
      <c r="B71" s="792" t="s">
        <v>1739</v>
      </c>
      <c r="C71" s="792" t="s">
        <v>1532</v>
      </c>
      <c r="D71" s="792" t="s">
        <v>1740</v>
      </c>
      <c r="E71" s="793" t="str">
        <f t="shared" si="1"/>
        <v>北海道古平町</v>
      </c>
      <c r="F71" s="792" t="s">
        <v>1741</v>
      </c>
    </row>
    <row r="72" spans="1:6" x14ac:dyDescent="0.15">
      <c r="A72" s="792" t="s">
        <v>1534</v>
      </c>
      <c r="B72" s="792" t="s">
        <v>1742</v>
      </c>
      <c r="C72" s="792" t="s">
        <v>1532</v>
      </c>
      <c r="D72" s="792" t="s">
        <v>1743</v>
      </c>
      <c r="E72" s="793" t="str">
        <f t="shared" si="1"/>
        <v>北海道仁木町</v>
      </c>
      <c r="F72" s="792" t="s">
        <v>1744</v>
      </c>
    </row>
    <row r="73" spans="1:6" x14ac:dyDescent="0.15">
      <c r="A73" s="792" t="s">
        <v>1534</v>
      </c>
      <c r="B73" s="792" t="s">
        <v>1745</v>
      </c>
      <c r="C73" s="792" t="s">
        <v>1532</v>
      </c>
      <c r="D73" s="792" t="s">
        <v>1746</v>
      </c>
      <c r="E73" s="793" t="str">
        <f t="shared" si="1"/>
        <v>北海道余市町</v>
      </c>
      <c r="F73" s="792" t="s">
        <v>1747</v>
      </c>
    </row>
    <row r="74" spans="1:6" x14ac:dyDescent="0.15">
      <c r="A74" s="792" t="s">
        <v>1534</v>
      </c>
      <c r="B74" s="792" t="s">
        <v>1748</v>
      </c>
      <c r="C74" s="792" t="s">
        <v>1532</v>
      </c>
      <c r="D74" s="792" t="s">
        <v>1749</v>
      </c>
      <c r="E74" s="793" t="str">
        <f t="shared" si="1"/>
        <v>北海道赤井川村</v>
      </c>
      <c r="F74" s="792" t="s">
        <v>1750</v>
      </c>
    </row>
    <row r="75" spans="1:6" x14ac:dyDescent="0.15">
      <c r="A75" s="792" t="s">
        <v>1534</v>
      </c>
      <c r="B75" s="792" t="s">
        <v>1751</v>
      </c>
      <c r="C75" s="792" t="s">
        <v>1532</v>
      </c>
      <c r="D75" s="792" t="s">
        <v>1752</v>
      </c>
      <c r="E75" s="793" t="str">
        <f t="shared" si="1"/>
        <v>北海道南幌町</v>
      </c>
      <c r="F75" s="792" t="s">
        <v>1753</v>
      </c>
    </row>
    <row r="76" spans="1:6" x14ac:dyDescent="0.15">
      <c r="A76" s="792" t="s">
        <v>1534</v>
      </c>
      <c r="B76" s="792" t="s">
        <v>1754</v>
      </c>
      <c r="C76" s="792" t="s">
        <v>1532</v>
      </c>
      <c r="D76" s="792" t="s">
        <v>1755</v>
      </c>
      <c r="E76" s="793" t="str">
        <f t="shared" si="1"/>
        <v>北海道奈井江町</v>
      </c>
      <c r="F76" s="792" t="s">
        <v>1756</v>
      </c>
    </row>
    <row r="77" spans="1:6" x14ac:dyDescent="0.15">
      <c r="A77" s="792" t="s">
        <v>1534</v>
      </c>
      <c r="B77" s="792" t="s">
        <v>1757</v>
      </c>
      <c r="C77" s="792" t="s">
        <v>1532</v>
      </c>
      <c r="D77" s="792" t="s">
        <v>1758</v>
      </c>
      <c r="E77" s="793" t="str">
        <f t="shared" si="1"/>
        <v>北海道上砂川町</v>
      </c>
      <c r="F77" s="792" t="s">
        <v>1759</v>
      </c>
    </row>
    <row r="78" spans="1:6" x14ac:dyDescent="0.15">
      <c r="A78" s="792" t="s">
        <v>1534</v>
      </c>
      <c r="B78" s="792" t="s">
        <v>1760</v>
      </c>
      <c r="C78" s="792" t="s">
        <v>1532</v>
      </c>
      <c r="D78" s="792" t="s">
        <v>1761</v>
      </c>
      <c r="E78" s="793" t="str">
        <f t="shared" si="1"/>
        <v>北海道由仁町</v>
      </c>
      <c r="F78" s="792" t="s">
        <v>1762</v>
      </c>
    </row>
    <row r="79" spans="1:6" x14ac:dyDescent="0.15">
      <c r="A79" s="792" t="s">
        <v>1534</v>
      </c>
      <c r="B79" s="792" t="s">
        <v>1763</v>
      </c>
      <c r="C79" s="792" t="s">
        <v>1532</v>
      </c>
      <c r="D79" s="792" t="s">
        <v>1764</v>
      </c>
      <c r="E79" s="793" t="str">
        <f t="shared" si="1"/>
        <v>北海道長沼町</v>
      </c>
      <c r="F79" s="792" t="s">
        <v>1765</v>
      </c>
    </row>
    <row r="80" spans="1:6" x14ac:dyDescent="0.15">
      <c r="A80" s="792" t="s">
        <v>1534</v>
      </c>
      <c r="B80" s="792" t="s">
        <v>1766</v>
      </c>
      <c r="C80" s="792" t="s">
        <v>1532</v>
      </c>
      <c r="D80" s="792" t="s">
        <v>1767</v>
      </c>
      <c r="E80" s="793" t="str">
        <f t="shared" si="1"/>
        <v>北海道栗山町</v>
      </c>
      <c r="F80" s="792" t="s">
        <v>1768</v>
      </c>
    </row>
    <row r="81" spans="1:6" x14ac:dyDescent="0.15">
      <c r="A81" s="792" t="s">
        <v>1534</v>
      </c>
      <c r="B81" s="792" t="s">
        <v>1769</v>
      </c>
      <c r="C81" s="792" t="s">
        <v>1532</v>
      </c>
      <c r="D81" s="792" t="s">
        <v>1770</v>
      </c>
      <c r="E81" s="793" t="str">
        <f t="shared" si="1"/>
        <v>北海道月形町</v>
      </c>
      <c r="F81" s="792" t="s">
        <v>1771</v>
      </c>
    </row>
    <row r="82" spans="1:6" x14ac:dyDescent="0.15">
      <c r="A82" s="792" t="s">
        <v>1534</v>
      </c>
      <c r="B82" s="792" t="s">
        <v>1772</v>
      </c>
      <c r="C82" s="792" t="s">
        <v>1532</v>
      </c>
      <c r="D82" s="792" t="s">
        <v>1773</v>
      </c>
      <c r="E82" s="793" t="str">
        <f t="shared" si="1"/>
        <v>北海道浦臼町</v>
      </c>
      <c r="F82" s="792" t="s">
        <v>1774</v>
      </c>
    </row>
    <row r="83" spans="1:6" x14ac:dyDescent="0.15">
      <c r="A83" s="792" t="s">
        <v>1534</v>
      </c>
      <c r="B83" s="792" t="s">
        <v>1775</v>
      </c>
      <c r="C83" s="792" t="s">
        <v>1532</v>
      </c>
      <c r="D83" s="792" t="s">
        <v>1776</v>
      </c>
      <c r="E83" s="793" t="str">
        <f t="shared" si="1"/>
        <v>北海道新十津川町</v>
      </c>
      <c r="F83" s="792" t="s">
        <v>1777</v>
      </c>
    </row>
    <row r="84" spans="1:6" x14ac:dyDescent="0.15">
      <c r="A84" s="792" t="s">
        <v>1534</v>
      </c>
      <c r="B84" s="792" t="s">
        <v>1778</v>
      </c>
      <c r="C84" s="792" t="s">
        <v>1532</v>
      </c>
      <c r="D84" s="792" t="s">
        <v>1779</v>
      </c>
      <c r="E84" s="793" t="str">
        <f t="shared" si="1"/>
        <v>北海道妹背牛町</v>
      </c>
      <c r="F84" s="792" t="s">
        <v>1780</v>
      </c>
    </row>
    <row r="85" spans="1:6" x14ac:dyDescent="0.15">
      <c r="A85" s="792" t="s">
        <v>1534</v>
      </c>
      <c r="B85" s="792" t="s">
        <v>1781</v>
      </c>
      <c r="C85" s="792" t="s">
        <v>1532</v>
      </c>
      <c r="D85" s="792" t="s">
        <v>1782</v>
      </c>
      <c r="E85" s="793" t="str">
        <f t="shared" si="1"/>
        <v>北海道秩父別町</v>
      </c>
      <c r="F85" s="792" t="s">
        <v>1783</v>
      </c>
    </row>
    <row r="86" spans="1:6" x14ac:dyDescent="0.15">
      <c r="A86" s="792" t="s">
        <v>1534</v>
      </c>
      <c r="B86" s="792" t="s">
        <v>1784</v>
      </c>
      <c r="C86" s="792" t="s">
        <v>1532</v>
      </c>
      <c r="D86" s="792" t="s">
        <v>1785</v>
      </c>
      <c r="E86" s="793" t="str">
        <f t="shared" si="1"/>
        <v>北海道雨竜町</v>
      </c>
      <c r="F86" s="792" t="s">
        <v>1786</v>
      </c>
    </row>
    <row r="87" spans="1:6" x14ac:dyDescent="0.15">
      <c r="A87" s="792" t="s">
        <v>1534</v>
      </c>
      <c r="B87" s="792" t="s">
        <v>1787</v>
      </c>
      <c r="C87" s="792" t="s">
        <v>1532</v>
      </c>
      <c r="D87" s="792" t="s">
        <v>1788</v>
      </c>
      <c r="E87" s="793" t="str">
        <f t="shared" si="1"/>
        <v>北海道北竜町</v>
      </c>
      <c r="F87" s="792" t="s">
        <v>1789</v>
      </c>
    </row>
    <row r="88" spans="1:6" x14ac:dyDescent="0.15">
      <c r="A88" s="792" t="s">
        <v>1534</v>
      </c>
      <c r="B88" s="792" t="s">
        <v>1790</v>
      </c>
      <c r="C88" s="792" t="s">
        <v>1532</v>
      </c>
      <c r="D88" s="792" t="s">
        <v>1791</v>
      </c>
      <c r="E88" s="793" t="str">
        <f t="shared" si="1"/>
        <v>北海道沼田町</v>
      </c>
      <c r="F88" s="792" t="s">
        <v>1792</v>
      </c>
    </row>
    <row r="89" spans="1:6" x14ac:dyDescent="0.15">
      <c r="A89" s="792" t="s">
        <v>1534</v>
      </c>
      <c r="B89" s="792" t="s">
        <v>1793</v>
      </c>
      <c r="C89" s="792" t="s">
        <v>1532</v>
      </c>
      <c r="D89" s="792" t="s">
        <v>1794</v>
      </c>
      <c r="E89" s="793" t="str">
        <f t="shared" si="1"/>
        <v>北海道鷹栖町</v>
      </c>
      <c r="F89" s="792" t="s">
        <v>1795</v>
      </c>
    </row>
    <row r="90" spans="1:6" x14ac:dyDescent="0.15">
      <c r="A90" s="792" t="s">
        <v>1534</v>
      </c>
      <c r="B90" s="792" t="s">
        <v>1796</v>
      </c>
      <c r="C90" s="792" t="s">
        <v>1532</v>
      </c>
      <c r="D90" s="792" t="s">
        <v>1797</v>
      </c>
      <c r="E90" s="793" t="str">
        <f t="shared" si="1"/>
        <v>北海道東神楽町</v>
      </c>
      <c r="F90" s="792" t="s">
        <v>1798</v>
      </c>
    </row>
    <row r="91" spans="1:6" x14ac:dyDescent="0.15">
      <c r="A91" s="792" t="s">
        <v>1534</v>
      </c>
      <c r="B91" s="792" t="s">
        <v>1799</v>
      </c>
      <c r="C91" s="792" t="s">
        <v>1532</v>
      </c>
      <c r="D91" s="792" t="s">
        <v>1800</v>
      </c>
      <c r="E91" s="793" t="str">
        <f t="shared" si="1"/>
        <v>北海道当麻町</v>
      </c>
      <c r="F91" s="792" t="s">
        <v>1801</v>
      </c>
    </row>
    <row r="92" spans="1:6" x14ac:dyDescent="0.15">
      <c r="A92" s="792" t="s">
        <v>1534</v>
      </c>
      <c r="B92" s="792" t="s">
        <v>1802</v>
      </c>
      <c r="C92" s="792" t="s">
        <v>1532</v>
      </c>
      <c r="D92" s="792" t="s">
        <v>1803</v>
      </c>
      <c r="E92" s="793" t="str">
        <f t="shared" si="1"/>
        <v>北海道比布町</v>
      </c>
      <c r="F92" s="792" t="s">
        <v>1804</v>
      </c>
    </row>
    <row r="93" spans="1:6" x14ac:dyDescent="0.15">
      <c r="A93" s="792" t="s">
        <v>1534</v>
      </c>
      <c r="B93" s="792" t="s">
        <v>1805</v>
      </c>
      <c r="C93" s="792" t="s">
        <v>1532</v>
      </c>
      <c r="D93" s="792" t="s">
        <v>1806</v>
      </c>
      <c r="E93" s="793" t="str">
        <f t="shared" si="1"/>
        <v>北海道愛別町</v>
      </c>
      <c r="F93" s="792" t="s">
        <v>1807</v>
      </c>
    </row>
    <row r="94" spans="1:6" x14ac:dyDescent="0.15">
      <c r="A94" s="792" t="s">
        <v>1534</v>
      </c>
      <c r="B94" s="792" t="s">
        <v>1808</v>
      </c>
      <c r="C94" s="792" t="s">
        <v>1532</v>
      </c>
      <c r="D94" s="792" t="s">
        <v>1809</v>
      </c>
      <c r="E94" s="793" t="str">
        <f t="shared" si="1"/>
        <v>北海道上川町</v>
      </c>
      <c r="F94" s="792" t="s">
        <v>1810</v>
      </c>
    </row>
    <row r="95" spans="1:6" x14ac:dyDescent="0.15">
      <c r="A95" s="792" t="s">
        <v>1534</v>
      </c>
      <c r="B95" s="792" t="s">
        <v>1811</v>
      </c>
      <c r="C95" s="792" t="s">
        <v>1532</v>
      </c>
      <c r="D95" s="792" t="s">
        <v>1812</v>
      </c>
      <c r="E95" s="793" t="str">
        <f t="shared" si="1"/>
        <v>北海道東川町</v>
      </c>
      <c r="F95" s="792" t="s">
        <v>1813</v>
      </c>
    </row>
    <row r="96" spans="1:6" x14ac:dyDescent="0.15">
      <c r="A96" s="792" t="s">
        <v>1534</v>
      </c>
      <c r="B96" s="792" t="s">
        <v>1814</v>
      </c>
      <c r="C96" s="792" t="s">
        <v>1532</v>
      </c>
      <c r="D96" s="792" t="s">
        <v>1815</v>
      </c>
      <c r="E96" s="793" t="str">
        <f t="shared" si="1"/>
        <v>北海道美瑛町</v>
      </c>
      <c r="F96" s="792" t="s">
        <v>1816</v>
      </c>
    </row>
    <row r="97" spans="1:6" x14ac:dyDescent="0.15">
      <c r="A97" s="792" t="s">
        <v>1534</v>
      </c>
      <c r="B97" s="792" t="s">
        <v>1817</v>
      </c>
      <c r="C97" s="792" t="s">
        <v>1532</v>
      </c>
      <c r="D97" s="792" t="s">
        <v>1818</v>
      </c>
      <c r="E97" s="793" t="str">
        <f t="shared" si="1"/>
        <v>北海道上富良野町</v>
      </c>
      <c r="F97" s="792" t="s">
        <v>1819</v>
      </c>
    </row>
    <row r="98" spans="1:6" x14ac:dyDescent="0.15">
      <c r="A98" s="792" t="s">
        <v>1534</v>
      </c>
      <c r="B98" s="792" t="s">
        <v>1820</v>
      </c>
      <c r="C98" s="792" t="s">
        <v>1532</v>
      </c>
      <c r="D98" s="792" t="s">
        <v>1821</v>
      </c>
      <c r="E98" s="793" t="str">
        <f t="shared" si="1"/>
        <v>北海道中富良野町</v>
      </c>
      <c r="F98" s="792" t="s">
        <v>1822</v>
      </c>
    </row>
    <row r="99" spans="1:6" x14ac:dyDescent="0.15">
      <c r="A99" s="792" t="s">
        <v>1534</v>
      </c>
      <c r="B99" s="792" t="s">
        <v>1823</v>
      </c>
      <c r="C99" s="792" t="s">
        <v>1532</v>
      </c>
      <c r="D99" s="792" t="s">
        <v>1824</v>
      </c>
      <c r="E99" s="793" t="str">
        <f t="shared" si="1"/>
        <v>北海道南富良野町</v>
      </c>
      <c r="F99" s="792" t="s">
        <v>1825</v>
      </c>
    </row>
    <row r="100" spans="1:6" x14ac:dyDescent="0.15">
      <c r="A100" s="792" t="s">
        <v>1534</v>
      </c>
      <c r="B100" s="792" t="s">
        <v>1826</v>
      </c>
      <c r="C100" s="792" t="s">
        <v>1532</v>
      </c>
      <c r="D100" s="792" t="s">
        <v>1827</v>
      </c>
      <c r="E100" s="793" t="str">
        <f t="shared" si="1"/>
        <v>北海道占冠村</v>
      </c>
      <c r="F100" s="792" t="s">
        <v>1828</v>
      </c>
    </row>
    <row r="101" spans="1:6" x14ac:dyDescent="0.15">
      <c r="A101" s="792" t="s">
        <v>1534</v>
      </c>
      <c r="B101" s="792" t="s">
        <v>1829</v>
      </c>
      <c r="C101" s="792" t="s">
        <v>1532</v>
      </c>
      <c r="D101" s="792" t="s">
        <v>1830</v>
      </c>
      <c r="E101" s="793" t="str">
        <f t="shared" si="1"/>
        <v>北海道和寒町</v>
      </c>
      <c r="F101" s="792" t="s">
        <v>1831</v>
      </c>
    </row>
    <row r="102" spans="1:6" x14ac:dyDescent="0.15">
      <c r="A102" s="792" t="s">
        <v>1534</v>
      </c>
      <c r="B102" s="792" t="s">
        <v>1832</v>
      </c>
      <c r="C102" s="792" t="s">
        <v>1532</v>
      </c>
      <c r="D102" s="792" t="s">
        <v>1833</v>
      </c>
      <c r="E102" s="793" t="str">
        <f t="shared" si="1"/>
        <v>北海道剣淵町</v>
      </c>
      <c r="F102" s="792" t="s">
        <v>1834</v>
      </c>
    </row>
    <row r="103" spans="1:6" x14ac:dyDescent="0.15">
      <c r="A103" s="792" t="s">
        <v>1534</v>
      </c>
      <c r="B103" s="792" t="s">
        <v>1835</v>
      </c>
      <c r="C103" s="792" t="s">
        <v>1532</v>
      </c>
      <c r="D103" s="792" t="s">
        <v>1836</v>
      </c>
      <c r="E103" s="793" t="str">
        <f t="shared" si="1"/>
        <v>北海道下川町</v>
      </c>
      <c r="F103" s="792" t="s">
        <v>1837</v>
      </c>
    </row>
    <row r="104" spans="1:6" x14ac:dyDescent="0.15">
      <c r="A104" s="792" t="s">
        <v>1534</v>
      </c>
      <c r="B104" s="792" t="s">
        <v>1838</v>
      </c>
      <c r="C104" s="792" t="s">
        <v>1532</v>
      </c>
      <c r="D104" s="792" t="s">
        <v>1839</v>
      </c>
      <c r="E104" s="793" t="str">
        <f t="shared" si="1"/>
        <v>北海道美深町</v>
      </c>
      <c r="F104" s="792" t="s">
        <v>1840</v>
      </c>
    </row>
    <row r="105" spans="1:6" x14ac:dyDescent="0.15">
      <c r="A105" s="792" t="s">
        <v>1534</v>
      </c>
      <c r="B105" s="792" t="s">
        <v>1841</v>
      </c>
      <c r="C105" s="792" t="s">
        <v>1532</v>
      </c>
      <c r="D105" s="792" t="s">
        <v>1842</v>
      </c>
      <c r="E105" s="793" t="str">
        <f t="shared" si="1"/>
        <v>北海道音威子府村</v>
      </c>
      <c r="F105" s="792" t="s">
        <v>1843</v>
      </c>
    </row>
    <row r="106" spans="1:6" x14ac:dyDescent="0.15">
      <c r="A106" s="792" t="s">
        <v>1534</v>
      </c>
      <c r="B106" s="792" t="s">
        <v>1844</v>
      </c>
      <c r="C106" s="792" t="s">
        <v>1532</v>
      </c>
      <c r="D106" s="792" t="s">
        <v>1845</v>
      </c>
      <c r="E106" s="793" t="str">
        <f t="shared" si="1"/>
        <v>北海道中川町</v>
      </c>
      <c r="F106" s="792" t="s">
        <v>1846</v>
      </c>
    </row>
    <row r="107" spans="1:6" x14ac:dyDescent="0.15">
      <c r="A107" s="792" t="s">
        <v>1534</v>
      </c>
      <c r="B107" s="792" t="s">
        <v>1847</v>
      </c>
      <c r="C107" s="792" t="s">
        <v>1532</v>
      </c>
      <c r="D107" s="792" t="s">
        <v>1848</v>
      </c>
      <c r="E107" s="793" t="str">
        <f t="shared" si="1"/>
        <v>北海道幌加内町</v>
      </c>
      <c r="F107" s="792" t="s">
        <v>1849</v>
      </c>
    </row>
    <row r="108" spans="1:6" x14ac:dyDescent="0.15">
      <c r="A108" s="792" t="s">
        <v>1534</v>
      </c>
      <c r="B108" s="792" t="s">
        <v>1850</v>
      </c>
      <c r="C108" s="792" t="s">
        <v>1532</v>
      </c>
      <c r="D108" s="792" t="s">
        <v>1851</v>
      </c>
      <c r="E108" s="793" t="str">
        <f t="shared" si="1"/>
        <v>北海道増毛町</v>
      </c>
      <c r="F108" s="792" t="s">
        <v>1852</v>
      </c>
    </row>
    <row r="109" spans="1:6" x14ac:dyDescent="0.15">
      <c r="A109" s="792" t="s">
        <v>1534</v>
      </c>
      <c r="B109" s="792" t="s">
        <v>1853</v>
      </c>
      <c r="C109" s="792" t="s">
        <v>1532</v>
      </c>
      <c r="D109" s="792" t="s">
        <v>1854</v>
      </c>
      <c r="E109" s="793" t="str">
        <f t="shared" si="1"/>
        <v>北海道小平町</v>
      </c>
      <c r="F109" s="792" t="s">
        <v>1855</v>
      </c>
    </row>
    <row r="110" spans="1:6" x14ac:dyDescent="0.15">
      <c r="A110" s="792" t="s">
        <v>1534</v>
      </c>
      <c r="B110" s="792" t="s">
        <v>1856</v>
      </c>
      <c r="C110" s="792" t="s">
        <v>1532</v>
      </c>
      <c r="D110" s="792" t="s">
        <v>1857</v>
      </c>
      <c r="E110" s="793" t="str">
        <f t="shared" si="1"/>
        <v>北海道苫前町</v>
      </c>
      <c r="F110" s="792" t="s">
        <v>1858</v>
      </c>
    </row>
    <row r="111" spans="1:6" x14ac:dyDescent="0.15">
      <c r="A111" s="792" t="s">
        <v>1534</v>
      </c>
      <c r="B111" s="792" t="s">
        <v>1859</v>
      </c>
      <c r="C111" s="792" t="s">
        <v>1532</v>
      </c>
      <c r="D111" s="792" t="s">
        <v>1860</v>
      </c>
      <c r="E111" s="793" t="str">
        <f t="shared" si="1"/>
        <v>北海道羽幌町</v>
      </c>
      <c r="F111" s="792" t="s">
        <v>1861</v>
      </c>
    </row>
    <row r="112" spans="1:6" x14ac:dyDescent="0.15">
      <c r="A112" s="792" t="s">
        <v>1534</v>
      </c>
      <c r="B112" s="792" t="s">
        <v>1862</v>
      </c>
      <c r="C112" s="792" t="s">
        <v>1532</v>
      </c>
      <c r="D112" s="792" t="s">
        <v>1863</v>
      </c>
      <c r="E112" s="793" t="str">
        <f t="shared" si="1"/>
        <v>北海道初山別村</v>
      </c>
      <c r="F112" s="792" t="s">
        <v>1864</v>
      </c>
    </row>
    <row r="113" spans="1:6" x14ac:dyDescent="0.15">
      <c r="A113" s="792" t="s">
        <v>1534</v>
      </c>
      <c r="B113" s="792" t="s">
        <v>1865</v>
      </c>
      <c r="C113" s="792" t="s">
        <v>1532</v>
      </c>
      <c r="D113" s="792" t="s">
        <v>1866</v>
      </c>
      <c r="E113" s="793" t="str">
        <f t="shared" si="1"/>
        <v>北海道遠別町</v>
      </c>
      <c r="F113" s="792" t="s">
        <v>1867</v>
      </c>
    </row>
    <row r="114" spans="1:6" x14ac:dyDescent="0.15">
      <c r="A114" s="792" t="s">
        <v>1534</v>
      </c>
      <c r="B114" s="792" t="s">
        <v>1868</v>
      </c>
      <c r="C114" s="792" t="s">
        <v>1532</v>
      </c>
      <c r="D114" s="792" t="s">
        <v>1869</v>
      </c>
      <c r="E114" s="793" t="str">
        <f t="shared" si="1"/>
        <v>北海道天塩町</v>
      </c>
      <c r="F114" s="792" t="s">
        <v>1870</v>
      </c>
    </row>
    <row r="115" spans="1:6" x14ac:dyDescent="0.15">
      <c r="A115" s="792" t="s">
        <v>1534</v>
      </c>
      <c r="B115" s="792" t="s">
        <v>1871</v>
      </c>
      <c r="C115" s="792" t="s">
        <v>1532</v>
      </c>
      <c r="D115" s="792" t="s">
        <v>1872</v>
      </c>
      <c r="E115" s="793" t="str">
        <f t="shared" si="1"/>
        <v>北海道猿払村</v>
      </c>
      <c r="F115" s="792" t="s">
        <v>1873</v>
      </c>
    </row>
    <row r="116" spans="1:6" x14ac:dyDescent="0.15">
      <c r="A116" s="792" t="s">
        <v>1534</v>
      </c>
      <c r="B116" s="792" t="s">
        <v>1874</v>
      </c>
      <c r="C116" s="792" t="s">
        <v>1532</v>
      </c>
      <c r="D116" s="792" t="s">
        <v>1875</v>
      </c>
      <c r="E116" s="793" t="str">
        <f t="shared" si="1"/>
        <v>北海道浜頓別町</v>
      </c>
      <c r="F116" s="792" t="s">
        <v>1876</v>
      </c>
    </row>
    <row r="117" spans="1:6" x14ac:dyDescent="0.15">
      <c r="A117" s="792" t="s">
        <v>1534</v>
      </c>
      <c r="B117" s="792" t="s">
        <v>1877</v>
      </c>
      <c r="C117" s="792" t="s">
        <v>1532</v>
      </c>
      <c r="D117" s="792" t="s">
        <v>1878</v>
      </c>
      <c r="E117" s="793" t="str">
        <f t="shared" si="1"/>
        <v>北海道中頓別町</v>
      </c>
      <c r="F117" s="792" t="s">
        <v>1879</v>
      </c>
    </row>
    <row r="118" spans="1:6" x14ac:dyDescent="0.15">
      <c r="A118" s="792" t="s">
        <v>1534</v>
      </c>
      <c r="B118" s="792" t="s">
        <v>1880</v>
      </c>
      <c r="C118" s="792" t="s">
        <v>1532</v>
      </c>
      <c r="D118" s="792" t="s">
        <v>1674</v>
      </c>
      <c r="E118" s="793" t="str">
        <f t="shared" si="1"/>
        <v>北海道枝幸町</v>
      </c>
      <c r="F118" s="792" t="s">
        <v>1881</v>
      </c>
    </row>
    <row r="119" spans="1:6" x14ac:dyDescent="0.15">
      <c r="A119" s="792" t="s">
        <v>1534</v>
      </c>
      <c r="B119" s="792" t="s">
        <v>1882</v>
      </c>
      <c r="C119" s="792" t="s">
        <v>1532</v>
      </c>
      <c r="D119" s="792" t="s">
        <v>1883</v>
      </c>
      <c r="E119" s="793" t="str">
        <f t="shared" si="1"/>
        <v>北海道豊富町</v>
      </c>
      <c r="F119" s="792" t="s">
        <v>1884</v>
      </c>
    </row>
    <row r="120" spans="1:6" x14ac:dyDescent="0.15">
      <c r="A120" s="792" t="s">
        <v>1534</v>
      </c>
      <c r="B120" s="792" t="s">
        <v>1885</v>
      </c>
      <c r="C120" s="792" t="s">
        <v>1532</v>
      </c>
      <c r="D120" s="792" t="s">
        <v>1886</v>
      </c>
      <c r="E120" s="793" t="str">
        <f t="shared" si="1"/>
        <v>北海道礼文町</v>
      </c>
      <c r="F120" s="792" t="s">
        <v>1887</v>
      </c>
    </row>
    <row r="121" spans="1:6" x14ac:dyDescent="0.15">
      <c r="A121" s="792" t="s">
        <v>1534</v>
      </c>
      <c r="B121" s="792" t="s">
        <v>1888</v>
      </c>
      <c r="C121" s="792" t="s">
        <v>1532</v>
      </c>
      <c r="D121" s="792" t="s">
        <v>1889</v>
      </c>
      <c r="E121" s="793" t="str">
        <f t="shared" si="1"/>
        <v>北海道利尻町</v>
      </c>
      <c r="F121" s="792" t="s">
        <v>1890</v>
      </c>
    </row>
    <row r="122" spans="1:6" x14ac:dyDescent="0.15">
      <c r="A122" s="792" t="s">
        <v>1534</v>
      </c>
      <c r="B122" s="792" t="s">
        <v>1891</v>
      </c>
      <c r="C122" s="792" t="s">
        <v>1532</v>
      </c>
      <c r="D122" s="792" t="s">
        <v>1892</v>
      </c>
      <c r="E122" s="793" t="str">
        <f t="shared" si="1"/>
        <v>北海道利尻富士町</v>
      </c>
      <c r="F122" s="792" t="s">
        <v>1893</v>
      </c>
    </row>
    <row r="123" spans="1:6" x14ac:dyDescent="0.15">
      <c r="A123" s="792" t="s">
        <v>1534</v>
      </c>
      <c r="B123" s="792" t="s">
        <v>1894</v>
      </c>
      <c r="C123" s="792" t="s">
        <v>1532</v>
      </c>
      <c r="D123" s="792" t="s">
        <v>1895</v>
      </c>
      <c r="E123" s="793" t="str">
        <f t="shared" si="1"/>
        <v>北海道幌延町</v>
      </c>
      <c r="F123" s="792" t="s">
        <v>1896</v>
      </c>
    </row>
    <row r="124" spans="1:6" x14ac:dyDescent="0.15">
      <c r="A124" s="792" t="s">
        <v>1534</v>
      </c>
      <c r="B124" s="792" t="s">
        <v>1897</v>
      </c>
      <c r="C124" s="792" t="s">
        <v>1532</v>
      </c>
      <c r="D124" s="792" t="s">
        <v>1898</v>
      </c>
      <c r="E124" s="793" t="str">
        <f t="shared" si="1"/>
        <v>北海道美幌町</v>
      </c>
      <c r="F124" s="792" t="s">
        <v>1899</v>
      </c>
    </row>
    <row r="125" spans="1:6" x14ac:dyDescent="0.15">
      <c r="A125" s="792" t="s">
        <v>1534</v>
      </c>
      <c r="B125" s="792" t="s">
        <v>1900</v>
      </c>
      <c r="C125" s="792" t="s">
        <v>1532</v>
      </c>
      <c r="D125" s="792" t="s">
        <v>1901</v>
      </c>
      <c r="E125" s="793" t="str">
        <f t="shared" si="1"/>
        <v>北海道津別町</v>
      </c>
      <c r="F125" s="792" t="s">
        <v>1902</v>
      </c>
    </row>
    <row r="126" spans="1:6" x14ac:dyDescent="0.15">
      <c r="A126" s="792" t="s">
        <v>1534</v>
      </c>
      <c r="B126" s="792" t="s">
        <v>1903</v>
      </c>
      <c r="C126" s="792" t="s">
        <v>1532</v>
      </c>
      <c r="D126" s="792" t="s">
        <v>1904</v>
      </c>
      <c r="E126" s="793" t="str">
        <f t="shared" si="1"/>
        <v>北海道斜里町</v>
      </c>
      <c r="F126" s="792" t="s">
        <v>1905</v>
      </c>
    </row>
    <row r="127" spans="1:6" x14ac:dyDescent="0.15">
      <c r="A127" s="792" t="s">
        <v>1534</v>
      </c>
      <c r="B127" s="792" t="s">
        <v>1906</v>
      </c>
      <c r="C127" s="792" t="s">
        <v>1532</v>
      </c>
      <c r="D127" s="792" t="s">
        <v>1907</v>
      </c>
      <c r="E127" s="793" t="str">
        <f t="shared" si="1"/>
        <v>北海道清里町</v>
      </c>
      <c r="F127" s="792" t="s">
        <v>1908</v>
      </c>
    </row>
    <row r="128" spans="1:6" x14ac:dyDescent="0.15">
      <c r="A128" s="792" t="s">
        <v>1534</v>
      </c>
      <c r="B128" s="792" t="s">
        <v>1909</v>
      </c>
      <c r="C128" s="792" t="s">
        <v>1532</v>
      </c>
      <c r="D128" s="792" t="s">
        <v>1910</v>
      </c>
      <c r="E128" s="793" t="str">
        <f t="shared" si="1"/>
        <v>北海道小清水町</v>
      </c>
      <c r="F128" s="792" t="s">
        <v>1911</v>
      </c>
    </row>
    <row r="129" spans="1:6" x14ac:dyDescent="0.15">
      <c r="A129" s="792" t="s">
        <v>1534</v>
      </c>
      <c r="B129" s="792" t="s">
        <v>1912</v>
      </c>
      <c r="C129" s="792" t="s">
        <v>1532</v>
      </c>
      <c r="D129" s="792" t="s">
        <v>1913</v>
      </c>
      <c r="E129" s="793" t="str">
        <f t="shared" si="1"/>
        <v>北海道訓子府町</v>
      </c>
      <c r="F129" s="792" t="s">
        <v>1914</v>
      </c>
    </row>
    <row r="130" spans="1:6" x14ac:dyDescent="0.15">
      <c r="A130" s="792" t="s">
        <v>1534</v>
      </c>
      <c r="B130" s="792" t="s">
        <v>1915</v>
      </c>
      <c r="C130" s="792" t="s">
        <v>1532</v>
      </c>
      <c r="D130" s="792" t="s">
        <v>1916</v>
      </c>
      <c r="E130" s="793" t="str">
        <f t="shared" si="1"/>
        <v>北海道置戸町</v>
      </c>
      <c r="F130" s="792" t="s">
        <v>1917</v>
      </c>
    </row>
    <row r="131" spans="1:6" x14ac:dyDescent="0.15">
      <c r="A131" s="792" t="s">
        <v>1534</v>
      </c>
      <c r="B131" s="792" t="s">
        <v>1918</v>
      </c>
      <c r="C131" s="792" t="s">
        <v>1532</v>
      </c>
      <c r="D131" s="792" t="s">
        <v>1919</v>
      </c>
      <c r="E131" s="793" t="str">
        <f t="shared" ref="E131:E194" si="2">CONCATENATE(A131,B131)</f>
        <v>北海道佐呂間町</v>
      </c>
      <c r="F131" s="792" t="s">
        <v>1920</v>
      </c>
    </row>
    <row r="132" spans="1:6" x14ac:dyDescent="0.15">
      <c r="A132" s="792" t="s">
        <v>1534</v>
      </c>
      <c r="B132" s="792" t="s">
        <v>1921</v>
      </c>
      <c r="C132" s="792" t="s">
        <v>1532</v>
      </c>
      <c r="D132" s="792" t="s">
        <v>1922</v>
      </c>
      <c r="E132" s="793" t="str">
        <f t="shared" si="2"/>
        <v>北海道遠軽町</v>
      </c>
      <c r="F132" s="792" t="s">
        <v>1923</v>
      </c>
    </row>
    <row r="133" spans="1:6" x14ac:dyDescent="0.15">
      <c r="A133" s="792" t="s">
        <v>1534</v>
      </c>
      <c r="B133" s="792" t="s">
        <v>1924</v>
      </c>
      <c r="C133" s="792" t="s">
        <v>1532</v>
      </c>
      <c r="D133" s="792" t="s">
        <v>1925</v>
      </c>
      <c r="E133" s="793" t="str">
        <f t="shared" si="2"/>
        <v>北海道湧別町</v>
      </c>
      <c r="F133" s="792" t="s">
        <v>1926</v>
      </c>
    </row>
    <row r="134" spans="1:6" x14ac:dyDescent="0.15">
      <c r="A134" s="792" t="s">
        <v>1534</v>
      </c>
      <c r="B134" s="792" t="s">
        <v>1927</v>
      </c>
      <c r="C134" s="792" t="s">
        <v>1532</v>
      </c>
      <c r="D134" s="792" t="s">
        <v>1928</v>
      </c>
      <c r="E134" s="793" t="str">
        <f t="shared" si="2"/>
        <v>北海道滝上町</v>
      </c>
      <c r="F134" s="792" t="s">
        <v>1929</v>
      </c>
    </row>
    <row r="135" spans="1:6" x14ac:dyDescent="0.15">
      <c r="A135" s="792" t="s">
        <v>1534</v>
      </c>
      <c r="B135" s="792" t="s">
        <v>1930</v>
      </c>
      <c r="C135" s="792" t="s">
        <v>1532</v>
      </c>
      <c r="D135" s="792" t="s">
        <v>1931</v>
      </c>
      <c r="E135" s="793" t="str">
        <f t="shared" si="2"/>
        <v>北海道興部町</v>
      </c>
      <c r="F135" s="792" t="s">
        <v>1932</v>
      </c>
    </row>
    <row r="136" spans="1:6" x14ac:dyDescent="0.15">
      <c r="A136" s="792" t="s">
        <v>1534</v>
      </c>
      <c r="B136" s="792" t="s">
        <v>1933</v>
      </c>
      <c r="C136" s="792" t="s">
        <v>1532</v>
      </c>
      <c r="D136" s="792" t="s">
        <v>1934</v>
      </c>
      <c r="E136" s="793" t="str">
        <f t="shared" si="2"/>
        <v>北海道西興部村</v>
      </c>
      <c r="F136" s="792" t="s">
        <v>1935</v>
      </c>
    </row>
    <row r="137" spans="1:6" x14ac:dyDescent="0.15">
      <c r="A137" s="792" t="s">
        <v>1534</v>
      </c>
      <c r="B137" s="792" t="s">
        <v>1936</v>
      </c>
      <c r="C137" s="792" t="s">
        <v>1532</v>
      </c>
      <c r="D137" s="792" t="s">
        <v>1937</v>
      </c>
      <c r="E137" s="793" t="str">
        <f t="shared" si="2"/>
        <v>北海道雄武町</v>
      </c>
      <c r="F137" s="792" t="s">
        <v>1938</v>
      </c>
    </row>
    <row r="138" spans="1:6" x14ac:dyDescent="0.15">
      <c r="A138" s="792" t="s">
        <v>1534</v>
      </c>
      <c r="B138" s="792" t="s">
        <v>1939</v>
      </c>
      <c r="C138" s="792" t="s">
        <v>1532</v>
      </c>
      <c r="D138" s="792" t="s">
        <v>1940</v>
      </c>
      <c r="E138" s="793" t="str">
        <f t="shared" si="2"/>
        <v>北海道大空町</v>
      </c>
      <c r="F138" s="792" t="s">
        <v>1941</v>
      </c>
    </row>
    <row r="139" spans="1:6" x14ac:dyDescent="0.15">
      <c r="A139" s="792" t="s">
        <v>1534</v>
      </c>
      <c r="B139" s="792" t="s">
        <v>1942</v>
      </c>
      <c r="C139" s="792" t="s">
        <v>1532</v>
      </c>
      <c r="D139" s="792" t="s">
        <v>1943</v>
      </c>
      <c r="E139" s="793" t="str">
        <f t="shared" si="2"/>
        <v>北海道豊浦町</v>
      </c>
      <c r="F139" s="792" t="s">
        <v>1944</v>
      </c>
    </row>
    <row r="140" spans="1:6" x14ac:dyDescent="0.15">
      <c r="A140" s="792" t="s">
        <v>1534</v>
      </c>
      <c r="B140" s="792" t="s">
        <v>1945</v>
      </c>
      <c r="C140" s="792" t="s">
        <v>1532</v>
      </c>
      <c r="D140" s="792" t="s">
        <v>1946</v>
      </c>
      <c r="E140" s="793" t="str">
        <f t="shared" si="2"/>
        <v>北海道壮瞥町</v>
      </c>
      <c r="F140" s="792" t="s">
        <v>1947</v>
      </c>
    </row>
    <row r="141" spans="1:6" x14ac:dyDescent="0.15">
      <c r="A141" s="792" t="s">
        <v>1534</v>
      </c>
      <c r="B141" s="792" t="s">
        <v>1948</v>
      </c>
      <c r="C141" s="792" t="s">
        <v>1532</v>
      </c>
      <c r="D141" s="792" t="s">
        <v>1949</v>
      </c>
      <c r="E141" s="793" t="str">
        <f t="shared" si="2"/>
        <v>北海道白老町</v>
      </c>
      <c r="F141" s="792" t="s">
        <v>1950</v>
      </c>
    </row>
    <row r="142" spans="1:6" x14ac:dyDescent="0.15">
      <c r="A142" s="792" t="s">
        <v>1534</v>
      </c>
      <c r="B142" s="792" t="s">
        <v>1951</v>
      </c>
      <c r="C142" s="792" t="s">
        <v>1532</v>
      </c>
      <c r="D142" s="792" t="s">
        <v>1952</v>
      </c>
      <c r="E142" s="793" t="str">
        <f t="shared" si="2"/>
        <v>北海道厚真町</v>
      </c>
      <c r="F142" s="792" t="s">
        <v>1953</v>
      </c>
    </row>
    <row r="143" spans="1:6" x14ac:dyDescent="0.15">
      <c r="A143" s="792" t="s">
        <v>1534</v>
      </c>
      <c r="B143" s="792" t="s">
        <v>1954</v>
      </c>
      <c r="C143" s="792" t="s">
        <v>1532</v>
      </c>
      <c r="D143" s="792" t="s">
        <v>1955</v>
      </c>
      <c r="E143" s="793" t="str">
        <f t="shared" si="2"/>
        <v>北海道洞爺湖町</v>
      </c>
      <c r="F143" s="792" t="s">
        <v>1956</v>
      </c>
    </row>
    <row r="144" spans="1:6" x14ac:dyDescent="0.15">
      <c r="A144" s="792" t="s">
        <v>1534</v>
      </c>
      <c r="B144" s="792" t="s">
        <v>1957</v>
      </c>
      <c r="C144" s="792" t="s">
        <v>1532</v>
      </c>
      <c r="D144" s="792" t="s">
        <v>1958</v>
      </c>
      <c r="E144" s="793" t="str">
        <f t="shared" si="2"/>
        <v>北海道安平町</v>
      </c>
      <c r="F144" s="792" t="s">
        <v>1959</v>
      </c>
    </row>
    <row r="145" spans="1:6" x14ac:dyDescent="0.15">
      <c r="A145" s="792" t="s">
        <v>1534</v>
      </c>
      <c r="B145" s="792" t="s">
        <v>1960</v>
      </c>
      <c r="C145" s="792" t="s">
        <v>1532</v>
      </c>
      <c r="D145" s="792" t="s">
        <v>1961</v>
      </c>
      <c r="E145" s="793" t="str">
        <f t="shared" si="2"/>
        <v>北海道むかわ町</v>
      </c>
      <c r="F145" s="792" t="s">
        <v>1962</v>
      </c>
    </row>
    <row r="146" spans="1:6" x14ac:dyDescent="0.15">
      <c r="A146" s="792" t="s">
        <v>1534</v>
      </c>
      <c r="B146" s="792" t="s">
        <v>1963</v>
      </c>
      <c r="C146" s="792" t="s">
        <v>1532</v>
      </c>
      <c r="D146" s="792" t="s">
        <v>1964</v>
      </c>
      <c r="E146" s="793" t="str">
        <f t="shared" si="2"/>
        <v>北海道日高町</v>
      </c>
      <c r="F146" s="792" t="s">
        <v>1965</v>
      </c>
    </row>
    <row r="147" spans="1:6" x14ac:dyDescent="0.15">
      <c r="A147" s="792" t="s">
        <v>1534</v>
      </c>
      <c r="B147" s="792" t="s">
        <v>1966</v>
      </c>
      <c r="C147" s="792" t="s">
        <v>1532</v>
      </c>
      <c r="D147" s="792" t="s">
        <v>1967</v>
      </c>
      <c r="E147" s="793" t="str">
        <f t="shared" si="2"/>
        <v>北海道平取町</v>
      </c>
      <c r="F147" s="792" t="s">
        <v>1968</v>
      </c>
    </row>
    <row r="148" spans="1:6" x14ac:dyDescent="0.15">
      <c r="A148" s="792" t="s">
        <v>1534</v>
      </c>
      <c r="B148" s="792" t="s">
        <v>1969</v>
      </c>
      <c r="C148" s="792" t="s">
        <v>1532</v>
      </c>
      <c r="D148" s="792" t="s">
        <v>1970</v>
      </c>
      <c r="E148" s="793" t="str">
        <f t="shared" si="2"/>
        <v>北海道新冠町</v>
      </c>
      <c r="F148" s="792" t="s">
        <v>1971</v>
      </c>
    </row>
    <row r="149" spans="1:6" x14ac:dyDescent="0.15">
      <c r="A149" s="792" t="s">
        <v>1534</v>
      </c>
      <c r="B149" s="792" t="s">
        <v>1972</v>
      </c>
      <c r="C149" s="792" t="s">
        <v>1532</v>
      </c>
      <c r="D149" s="792" t="s">
        <v>1973</v>
      </c>
      <c r="E149" s="793" t="str">
        <f t="shared" si="2"/>
        <v>北海道浦河町</v>
      </c>
      <c r="F149" s="792" t="s">
        <v>1974</v>
      </c>
    </row>
    <row r="150" spans="1:6" x14ac:dyDescent="0.15">
      <c r="A150" s="792" t="s">
        <v>1534</v>
      </c>
      <c r="B150" s="792" t="s">
        <v>1975</v>
      </c>
      <c r="C150" s="792" t="s">
        <v>1532</v>
      </c>
      <c r="D150" s="792" t="s">
        <v>1976</v>
      </c>
      <c r="E150" s="793" t="str">
        <f t="shared" si="2"/>
        <v>北海道様似町</v>
      </c>
      <c r="F150" s="792" t="s">
        <v>1977</v>
      </c>
    </row>
    <row r="151" spans="1:6" x14ac:dyDescent="0.15">
      <c r="A151" s="792" t="s">
        <v>1534</v>
      </c>
      <c r="B151" s="792" t="s">
        <v>1978</v>
      </c>
      <c r="C151" s="792" t="s">
        <v>1532</v>
      </c>
      <c r="D151" s="792" t="s">
        <v>1979</v>
      </c>
      <c r="E151" s="793" t="str">
        <f t="shared" si="2"/>
        <v>北海道えりも町</v>
      </c>
      <c r="F151" s="792" t="s">
        <v>1980</v>
      </c>
    </row>
    <row r="152" spans="1:6" x14ac:dyDescent="0.15">
      <c r="A152" s="792" t="s">
        <v>1534</v>
      </c>
      <c r="B152" s="792" t="s">
        <v>1981</v>
      </c>
      <c r="C152" s="792" t="s">
        <v>1532</v>
      </c>
      <c r="D152" s="792" t="s">
        <v>1982</v>
      </c>
      <c r="E152" s="793" t="str">
        <f t="shared" si="2"/>
        <v>北海道新ひだか町</v>
      </c>
      <c r="F152" s="792" t="s">
        <v>1983</v>
      </c>
    </row>
    <row r="153" spans="1:6" x14ac:dyDescent="0.15">
      <c r="A153" s="792" t="s">
        <v>1534</v>
      </c>
      <c r="B153" s="792" t="s">
        <v>1984</v>
      </c>
      <c r="C153" s="792" t="s">
        <v>1532</v>
      </c>
      <c r="D153" s="792" t="s">
        <v>1985</v>
      </c>
      <c r="E153" s="793" t="str">
        <f t="shared" si="2"/>
        <v>北海道音更町</v>
      </c>
      <c r="F153" s="792" t="s">
        <v>1986</v>
      </c>
    </row>
    <row r="154" spans="1:6" x14ac:dyDescent="0.15">
      <c r="A154" s="792" t="s">
        <v>1534</v>
      </c>
      <c r="B154" s="792" t="s">
        <v>1987</v>
      </c>
      <c r="C154" s="792" t="s">
        <v>1532</v>
      </c>
      <c r="D154" s="792" t="s">
        <v>1988</v>
      </c>
      <c r="E154" s="793" t="str">
        <f t="shared" si="2"/>
        <v>北海道士幌町</v>
      </c>
      <c r="F154" s="792" t="s">
        <v>1989</v>
      </c>
    </row>
    <row r="155" spans="1:6" x14ac:dyDescent="0.15">
      <c r="A155" s="792" t="s">
        <v>1534</v>
      </c>
      <c r="B155" s="792" t="s">
        <v>1990</v>
      </c>
      <c r="C155" s="792" t="s">
        <v>1532</v>
      </c>
      <c r="D155" s="792" t="s">
        <v>1991</v>
      </c>
      <c r="E155" s="793" t="str">
        <f t="shared" si="2"/>
        <v>北海道上士幌町</v>
      </c>
      <c r="F155" s="792" t="s">
        <v>1992</v>
      </c>
    </row>
    <row r="156" spans="1:6" x14ac:dyDescent="0.15">
      <c r="A156" s="792" t="s">
        <v>1534</v>
      </c>
      <c r="B156" s="792" t="s">
        <v>1993</v>
      </c>
      <c r="C156" s="792" t="s">
        <v>1532</v>
      </c>
      <c r="D156" s="792" t="s">
        <v>1994</v>
      </c>
      <c r="E156" s="793" t="str">
        <f t="shared" si="2"/>
        <v>北海道鹿追町</v>
      </c>
      <c r="F156" s="792" t="s">
        <v>1995</v>
      </c>
    </row>
    <row r="157" spans="1:6" x14ac:dyDescent="0.15">
      <c r="A157" s="792" t="s">
        <v>1534</v>
      </c>
      <c r="B157" s="792" t="s">
        <v>1996</v>
      </c>
      <c r="C157" s="792" t="s">
        <v>1532</v>
      </c>
      <c r="D157" s="792" t="s">
        <v>1997</v>
      </c>
      <c r="E157" s="793" t="str">
        <f t="shared" si="2"/>
        <v>北海道新得町</v>
      </c>
      <c r="F157" s="792" t="s">
        <v>1998</v>
      </c>
    </row>
    <row r="158" spans="1:6" x14ac:dyDescent="0.15">
      <c r="A158" s="792" t="s">
        <v>1534</v>
      </c>
      <c r="B158" s="792" t="s">
        <v>1999</v>
      </c>
      <c r="C158" s="792" t="s">
        <v>1532</v>
      </c>
      <c r="D158" s="792" t="s">
        <v>2000</v>
      </c>
      <c r="E158" s="793" t="str">
        <f t="shared" si="2"/>
        <v>北海道清水町</v>
      </c>
      <c r="F158" s="792" t="s">
        <v>2001</v>
      </c>
    </row>
    <row r="159" spans="1:6" x14ac:dyDescent="0.15">
      <c r="A159" s="792" t="s">
        <v>1534</v>
      </c>
      <c r="B159" s="792" t="s">
        <v>2002</v>
      </c>
      <c r="C159" s="792" t="s">
        <v>1532</v>
      </c>
      <c r="D159" s="792" t="s">
        <v>2003</v>
      </c>
      <c r="E159" s="793" t="str">
        <f t="shared" si="2"/>
        <v>北海道芽室町</v>
      </c>
      <c r="F159" s="792" t="s">
        <v>2004</v>
      </c>
    </row>
    <row r="160" spans="1:6" x14ac:dyDescent="0.15">
      <c r="A160" s="792" t="s">
        <v>1534</v>
      </c>
      <c r="B160" s="792" t="s">
        <v>2005</v>
      </c>
      <c r="C160" s="792" t="s">
        <v>1532</v>
      </c>
      <c r="D160" s="792" t="s">
        <v>2006</v>
      </c>
      <c r="E160" s="793" t="str">
        <f t="shared" si="2"/>
        <v>北海道中札内村</v>
      </c>
      <c r="F160" s="792" t="s">
        <v>2007</v>
      </c>
    </row>
    <row r="161" spans="1:6" x14ac:dyDescent="0.15">
      <c r="A161" s="792" t="s">
        <v>1534</v>
      </c>
      <c r="B161" s="792" t="s">
        <v>2008</v>
      </c>
      <c r="C161" s="792" t="s">
        <v>1532</v>
      </c>
      <c r="D161" s="792" t="s">
        <v>2009</v>
      </c>
      <c r="E161" s="793" t="str">
        <f t="shared" si="2"/>
        <v>北海道更別村</v>
      </c>
      <c r="F161" s="792" t="s">
        <v>2010</v>
      </c>
    </row>
    <row r="162" spans="1:6" x14ac:dyDescent="0.15">
      <c r="A162" s="792" t="s">
        <v>1534</v>
      </c>
      <c r="B162" s="792" t="s">
        <v>2011</v>
      </c>
      <c r="C162" s="792" t="s">
        <v>1532</v>
      </c>
      <c r="D162" s="792" t="s">
        <v>2012</v>
      </c>
      <c r="E162" s="793" t="str">
        <f t="shared" si="2"/>
        <v>北海道大樹町</v>
      </c>
      <c r="F162" s="792" t="s">
        <v>2013</v>
      </c>
    </row>
    <row r="163" spans="1:6" x14ac:dyDescent="0.15">
      <c r="A163" s="792" t="s">
        <v>1534</v>
      </c>
      <c r="B163" s="792" t="s">
        <v>2014</v>
      </c>
      <c r="C163" s="792" t="s">
        <v>1532</v>
      </c>
      <c r="D163" s="792" t="s">
        <v>2015</v>
      </c>
      <c r="E163" s="793" t="str">
        <f t="shared" si="2"/>
        <v>北海道広尾町</v>
      </c>
      <c r="F163" s="792" t="s">
        <v>2016</v>
      </c>
    </row>
    <row r="164" spans="1:6" x14ac:dyDescent="0.15">
      <c r="A164" s="792" t="s">
        <v>1534</v>
      </c>
      <c r="B164" s="792" t="s">
        <v>2017</v>
      </c>
      <c r="C164" s="792" t="s">
        <v>1532</v>
      </c>
      <c r="D164" s="792" t="s">
        <v>2018</v>
      </c>
      <c r="E164" s="793" t="str">
        <f t="shared" si="2"/>
        <v>北海道幕別町</v>
      </c>
      <c r="F164" s="792" t="s">
        <v>2019</v>
      </c>
    </row>
    <row r="165" spans="1:6" x14ac:dyDescent="0.15">
      <c r="A165" s="792" t="s">
        <v>1534</v>
      </c>
      <c r="B165" s="792" t="s">
        <v>2020</v>
      </c>
      <c r="C165" s="792" t="s">
        <v>1532</v>
      </c>
      <c r="D165" s="792" t="s">
        <v>2021</v>
      </c>
      <c r="E165" s="793" t="str">
        <f t="shared" si="2"/>
        <v>北海道池田町</v>
      </c>
      <c r="F165" s="792" t="s">
        <v>2022</v>
      </c>
    </row>
    <row r="166" spans="1:6" x14ac:dyDescent="0.15">
      <c r="A166" s="792" t="s">
        <v>1534</v>
      </c>
      <c r="B166" s="792" t="s">
        <v>2023</v>
      </c>
      <c r="C166" s="792" t="s">
        <v>1532</v>
      </c>
      <c r="D166" s="792" t="s">
        <v>2024</v>
      </c>
      <c r="E166" s="793" t="str">
        <f t="shared" si="2"/>
        <v>北海道豊頃町</v>
      </c>
      <c r="F166" s="792" t="s">
        <v>2025</v>
      </c>
    </row>
    <row r="167" spans="1:6" x14ac:dyDescent="0.15">
      <c r="A167" s="792" t="s">
        <v>1534</v>
      </c>
      <c r="B167" s="792" t="s">
        <v>2026</v>
      </c>
      <c r="C167" s="792" t="s">
        <v>1532</v>
      </c>
      <c r="D167" s="792" t="s">
        <v>2027</v>
      </c>
      <c r="E167" s="793" t="str">
        <f t="shared" si="2"/>
        <v>北海道本別町</v>
      </c>
      <c r="F167" s="792" t="s">
        <v>2028</v>
      </c>
    </row>
    <row r="168" spans="1:6" x14ac:dyDescent="0.15">
      <c r="A168" s="792" t="s">
        <v>1534</v>
      </c>
      <c r="B168" s="792" t="s">
        <v>2029</v>
      </c>
      <c r="C168" s="792" t="s">
        <v>1532</v>
      </c>
      <c r="D168" s="792" t="s">
        <v>2030</v>
      </c>
      <c r="E168" s="793" t="str">
        <f t="shared" si="2"/>
        <v>北海道足寄町</v>
      </c>
      <c r="F168" s="792" t="s">
        <v>2031</v>
      </c>
    </row>
    <row r="169" spans="1:6" x14ac:dyDescent="0.15">
      <c r="A169" s="792" t="s">
        <v>1534</v>
      </c>
      <c r="B169" s="792" t="s">
        <v>2032</v>
      </c>
      <c r="C169" s="792" t="s">
        <v>1532</v>
      </c>
      <c r="D169" s="792" t="s">
        <v>2033</v>
      </c>
      <c r="E169" s="793" t="str">
        <f t="shared" si="2"/>
        <v>北海道陸別町</v>
      </c>
      <c r="F169" s="792" t="s">
        <v>2034</v>
      </c>
    </row>
    <row r="170" spans="1:6" x14ac:dyDescent="0.15">
      <c r="A170" s="792" t="s">
        <v>1534</v>
      </c>
      <c r="B170" s="792" t="s">
        <v>2035</v>
      </c>
      <c r="C170" s="792" t="s">
        <v>1532</v>
      </c>
      <c r="D170" s="792" t="s">
        <v>2036</v>
      </c>
      <c r="E170" s="793" t="str">
        <f t="shared" si="2"/>
        <v>北海道浦幌町</v>
      </c>
      <c r="F170" s="792" t="s">
        <v>2037</v>
      </c>
    </row>
    <row r="171" spans="1:6" x14ac:dyDescent="0.15">
      <c r="A171" s="792" t="s">
        <v>1534</v>
      </c>
      <c r="B171" s="792" t="s">
        <v>2038</v>
      </c>
      <c r="C171" s="792" t="s">
        <v>1532</v>
      </c>
      <c r="D171" s="792" t="s">
        <v>2039</v>
      </c>
      <c r="E171" s="793" t="str">
        <f t="shared" si="2"/>
        <v>北海道釧路町</v>
      </c>
      <c r="F171" s="792" t="s">
        <v>2040</v>
      </c>
    </row>
    <row r="172" spans="1:6" x14ac:dyDescent="0.15">
      <c r="A172" s="792" t="s">
        <v>1534</v>
      </c>
      <c r="B172" s="792" t="s">
        <v>2041</v>
      </c>
      <c r="C172" s="792" t="s">
        <v>1532</v>
      </c>
      <c r="D172" s="792" t="s">
        <v>2042</v>
      </c>
      <c r="E172" s="793" t="str">
        <f t="shared" si="2"/>
        <v>北海道厚岸町</v>
      </c>
      <c r="F172" s="792" t="s">
        <v>2043</v>
      </c>
    </row>
    <row r="173" spans="1:6" x14ac:dyDescent="0.15">
      <c r="A173" s="792" t="s">
        <v>1534</v>
      </c>
      <c r="B173" s="792" t="s">
        <v>2044</v>
      </c>
      <c r="C173" s="792" t="s">
        <v>1532</v>
      </c>
      <c r="D173" s="792" t="s">
        <v>2045</v>
      </c>
      <c r="E173" s="793" t="str">
        <f t="shared" si="2"/>
        <v>北海道浜中町</v>
      </c>
      <c r="F173" s="792" t="s">
        <v>2046</v>
      </c>
    </row>
    <row r="174" spans="1:6" x14ac:dyDescent="0.15">
      <c r="A174" s="792" t="s">
        <v>1534</v>
      </c>
      <c r="B174" s="792" t="s">
        <v>2047</v>
      </c>
      <c r="C174" s="792" t="s">
        <v>1532</v>
      </c>
      <c r="D174" s="792" t="s">
        <v>2048</v>
      </c>
      <c r="E174" s="793" t="str">
        <f t="shared" si="2"/>
        <v>北海道標茶町</v>
      </c>
      <c r="F174" s="792" t="s">
        <v>2049</v>
      </c>
    </row>
    <row r="175" spans="1:6" x14ac:dyDescent="0.15">
      <c r="A175" s="792" t="s">
        <v>1534</v>
      </c>
      <c r="B175" s="792" t="s">
        <v>2050</v>
      </c>
      <c r="C175" s="792" t="s">
        <v>1532</v>
      </c>
      <c r="D175" s="792" t="s">
        <v>2051</v>
      </c>
      <c r="E175" s="793" t="str">
        <f t="shared" si="2"/>
        <v>北海道弟子屈町</v>
      </c>
      <c r="F175" s="792" t="s">
        <v>2052</v>
      </c>
    </row>
    <row r="176" spans="1:6" x14ac:dyDescent="0.15">
      <c r="A176" s="792" t="s">
        <v>1534</v>
      </c>
      <c r="B176" s="792" t="s">
        <v>2053</v>
      </c>
      <c r="C176" s="792" t="s">
        <v>1532</v>
      </c>
      <c r="D176" s="792" t="s">
        <v>2054</v>
      </c>
      <c r="E176" s="793" t="str">
        <f t="shared" si="2"/>
        <v>北海道鶴居村</v>
      </c>
      <c r="F176" s="792" t="s">
        <v>2055</v>
      </c>
    </row>
    <row r="177" spans="1:6" x14ac:dyDescent="0.15">
      <c r="A177" s="792" t="s">
        <v>1534</v>
      </c>
      <c r="B177" s="792" t="s">
        <v>2056</v>
      </c>
      <c r="C177" s="792" t="s">
        <v>1532</v>
      </c>
      <c r="D177" s="792" t="s">
        <v>2057</v>
      </c>
      <c r="E177" s="793" t="str">
        <f t="shared" si="2"/>
        <v>北海道白糠町</v>
      </c>
      <c r="F177" s="792" t="s">
        <v>2058</v>
      </c>
    </row>
    <row r="178" spans="1:6" x14ac:dyDescent="0.15">
      <c r="A178" s="792" t="s">
        <v>1534</v>
      </c>
      <c r="B178" s="792" t="s">
        <v>2059</v>
      </c>
      <c r="C178" s="792" t="s">
        <v>1532</v>
      </c>
      <c r="D178" s="792" t="s">
        <v>2060</v>
      </c>
      <c r="E178" s="793" t="str">
        <f t="shared" si="2"/>
        <v>北海道別海町</v>
      </c>
      <c r="F178" s="792" t="s">
        <v>2061</v>
      </c>
    </row>
    <row r="179" spans="1:6" x14ac:dyDescent="0.15">
      <c r="A179" s="792" t="s">
        <v>1534</v>
      </c>
      <c r="B179" s="792" t="s">
        <v>2062</v>
      </c>
      <c r="C179" s="792" t="s">
        <v>1532</v>
      </c>
      <c r="D179" s="792" t="s">
        <v>2063</v>
      </c>
      <c r="E179" s="793" t="str">
        <f t="shared" si="2"/>
        <v>北海道中標津町</v>
      </c>
      <c r="F179" s="792" t="s">
        <v>2064</v>
      </c>
    </row>
    <row r="180" spans="1:6" x14ac:dyDescent="0.15">
      <c r="A180" s="792" t="s">
        <v>1534</v>
      </c>
      <c r="B180" s="792" t="s">
        <v>2065</v>
      </c>
      <c r="C180" s="792" t="s">
        <v>1532</v>
      </c>
      <c r="D180" s="792" t="s">
        <v>2066</v>
      </c>
      <c r="E180" s="793" t="str">
        <f t="shared" si="2"/>
        <v>北海道標津町</v>
      </c>
      <c r="F180" s="792" t="s">
        <v>2067</v>
      </c>
    </row>
    <row r="181" spans="1:6" x14ac:dyDescent="0.15">
      <c r="A181" s="792" t="s">
        <v>1534</v>
      </c>
      <c r="B181" s="792" t="s">
        <v>2068</v>
      </c>
      <c r="C181" s="792" t="s">
        <v>1532</v>
      </c>
      <c r="D181" s="792" t="s">
        <v>2069</v>
      </c>
      <c r="E181" s="793" t="str">
        <f t="shared" si="2"/>
        <v>北海道羅臼町</v>
      </c>
      <c r="F181" s="792" t="s">
        <v>2070</v>
      </c>
    </row>
    <row r="182" spans="1:6" x14ac:dyDescent="0.15">
      <c r="A182" s="794" t="s">
        <v>2071</v>
      </c>
      <c r="B182" s="795"/>
      <c r="C182" s="796" t="s">
        <v>2072</v>
      </c>
      <c r="D182" s="795"/>
      <c r="E182" s="793" t="str">
        <f t="shared" si="2"/>
        <v>青森県</v>
      </c>
      <c r="F182" s="794" t="s">
        <v>2073</v>
      </c>
    </row>
    <row r="183" spans="1:6" x14ac:dyDescent="0.15">
      <c r="A183" s="792" t="s">
        <v>2074</v>
      </c>
      <c r="B183" s="792" t="s">
        <v>2075</v>
      </c>
      <c r="C183" s="792" t="s">
        <v>2076</v>
      </c>
      <c r="D183" s="792" t="s">
        <v>2077</v>
      </c>
      <c r="E183" s="793" t="str">
        <f t="shared" si="2"/>
        <v>青森県青森市</v>
      </c>
      <c r="F183" s="792" t="s">
        <v>2078</v>
      </c>
    </row>
    <row r="184" spans="1:6" x14ac:dyDescent="0.15">
      <c r="A184" s="792" t="s">
        <v>2074</v>
      </c>
      <c r="B184" s="792" t="s">
        <v>2079</v>
      </c>
      <c r="C184" s="792" t="s">
        <v>2076</v>
      </c>
      <c r="D184" s="792" t="s">
        <v>2080</v>
      </c>
      <c r="E184" s="793" t="str">
        <f t="shared" si="2"/>
        <v>青森県弘前市</v>
      </c>
      <c r="F184" s="792" t="s">
        <v>2081</v>
      </c>
    </row>
    <row r="185" spans="1:6" x14ac:dyDescent="0.15">
      <c r="A185" s="792" t="s">
        <v>2074</v>
      </c>
      <c r="B185" s="792" t="s">
        <v>2082</v>
      </c>
      <c r="C185" s="792" t="s">
        <v>2076</v>
      </c>
      <c r="D185" s="792" t="s">
        <v>2083</v>
      </c>
      <c r="E185" s="793" t="str">
        <f t="shared" si="2"/>
        <v>青森県八戸市</v>
      </c>
      <c r="F185" s="792" t="s">
        <v>2084</v>
      </c>
    </row>
    <row r="186" spans="1:6" x14ac:dyDescent="0.15">
      <c r="A186" s="792" t="s">
        <v>2074</v>
      </c>
      <c r="B186" s="792" t="s">
        <v>2085</v>
      </c>
      <c r="C186" s="792" t="s">
        <v>2076</v>
      </c>
      <c r="D186" s="792" t="s">
        <v>2086</v>
      </c>
      <c r="E186" s="793" t="str">
        <f t="shared" si="2"/>
        <v>青森県黒石市</v>
      </c>
      <c r="F186" s="792" t="s">
        <v>2087</v>
      </c>
    </row>
    <row r="187" spans="1:6" x14ac:dyDescent="0.15">
      <c r="A187" s="792" t="s">
        <v>2074</v>
      </c>
      <c r="B187" s="792" t="s">
        <v>2088</v>
      </c>
      <c r="C187" s="792" t="s">
        <v>2076</v>
      </c>
      <c r="D187" s="792" t="s">
        <v>2089</v>
      </c>
      <c r="E187" s="793" t="str">
        <f t="shared" si="2"/>
        <v>青森県五所川原市</v>
      </c>
      <c r="F187" s="792" t="s">
        <v>2090</v>
      </c>
    </row>
    <row r="188" spans="1:6" x14ac:dyDescent="0.15">
      <c r="A188" s="792" t="s">
        <v>2074</v>
      </c>
      <c r="B188" s="792" t="s">
        <v>2091</v>
      </c>
      <c r="C188" s="792" t="s">
        <v>2076</v>
      </c>
      <c r="D188" s="792" t="s">
        <v>2092</v>
      </c>
      <c r="E188" s="793" t="str">
        <f t="shared" si="2"/>
        <v>青森県十和田市</v>
      </c>
      <c r="F188" s="792" t="s">
        <v>2093</v>
      </c>
    </row>
    <row r="189" spans="1:6" x14ac:dyDescent="0.15">
      <c r="A189" s="792" t="s">
        <v>2074</v>
      </c>
      <c r="B189" s="792" t="s">
        <v>2094</v>
      </c>
      <c r="C189" s="792" t="s">
        <v>2076</v>
      </c>
      <c r="D189" s="792" t="s">
        <v>2095</v>
      </c>
      <c r="E189" s="793" t="str">
        <f t="shared" si="2"/>
        <v>青森県三沢市</v>
      </c>
      <c r="F189" s="792" t="s">
        <v>2096</v>
      </c>
    </row>
    <row r="190" spans="1:6" x14ac:dyDescent="0.15">
      <c r="A190" s="792" t="s">
        <v>2074</v>
      </c>
      <c r="B190" s="792" t="s">
        <v>2097</v>
      </c>
      <c r="C190" s="792" t="s">
        <v>2076</v>
      </c>
      <c r="D190" s="792" t="s">
        <v>2098</v>
      </c>
      <c r="E190" s="793" t="str">
        <f t="shared" si="2"/>
        <v>青森県むつ市</v>
      </c>
      <c r="F190" s="792" t="s">
        <v>2099</v>
      </c>
    </row>
    <row r="191" spans="1:6" x14ac:dyDescent="0.15">
      <c r="A191" s="792" t="s">
        <v>2074</v>
      </c>
      <c r="B191" s="792" t="s">
        <v>2100</v>
      </c>
      <c r="C191" s="792" t="s">
        <v>2076</v>
      </c>
      <c r="D191" s="792" t="s">
        <v>2101</v>
      </c>
      <c r="E191" s="793" t="str">
        <f t="shared" si="2"/>
        <v>青森県つがる市</v>
      </c>
      <c r="F191" s="792" t="s">
        <v>2102</v>
      </c>
    </row>
    <row r="192" spans="1:6" x14ac:dyDescent="0.15">
      <c r="A192" s="792" t="s">
        <v>2074</v>
      </c>
      <c r="B192" s="792" t="s">
        <v>2103</v>
      </c>
      <c r="C192" s="792" t="s">
        <v>2076</v>
      </c>
      <c r="D192" s="792" t="s">
        <v>2104</v>
      </c>
      <c r="E192" s="793" t="str">
        <f t="shared" si="2"/>
        <v>青森県平川市</v>
      </c>
      <c r="F192" s="792" t="s">
        <v>2105</v>
      </c>
    </row>
    <row r="193" spans="1:6" x14ac:dyDescent="0.15">
      <c r="A193" s="792" t="s">
        <v>2074</v>
      </c>
      <c r="B193" s="792" t="s">
        <v>2106</v>
      </c>
      <c r="C193" s="792" t="s">
        <v>2076</v>
      </c>
      <c r="D193" s="792" t="s">
        <v>2107</v>
      </c>
      <c r="E193" s="793" t="str">
        <f t="shared" si="2"/>
        <v>青森県平内町</v>
      </c>
      <c r="F193" s="792" t="s">
        <v>2108</v>
      </c>
    </row>
    <row r="194" spans="1:6" x14ac:dyDescent="0.15">
      <c r="A194" s="792" t="s">
        <v>2074</v>
      </c>
      <c r="B194" s="792" t="s">
        <v>2109</v>
      </c>
      <c r="C194" s="792" t="s">
        <v>2076</v>
      </c>
      <c r="D194" s="792" t="s">
        <v>2110</v>
      </c>
      <c r="E194" s="793" t="str">
        <f t="shared" si="2"/>
        <v>青森県今別町</v>
      </c>
      <c r="F194" s="792" t="s">
        <v>2111</v>
      </c>
    </row>
    <row r="195" spans="1:6" x14ac:dyDescent="0.15">
      <c r="A195" s="792" t="s">
        <v>2074</v>
      </c>
      <c r="B195" s="792" t="s">
        <v>2112</v>
      </c>
      <c r="C195" s="792" t="s">
        <v>2076</v>
      </c>
      <c r="D195" s="792" t="s">
        <v>2113</v>
      </c>
      <c r="E195" s="793" t="str">
        <f t="shared" ref="E195:E258" si="3">CONCATENATE(A195,B195)</f>
        <v>青森県蓬田村</v>
      </c>
      <c r="F195" s="792" t="s">
        <v>2114</v>
      </c>
    </row>
    <row r="196" spans="1:6" x14ac:dyDescent="0.15">
      <c r="A196" s="792" t="s">
        <v>2074</v>
      </c>
      <c r="B196" s="792" t="s">
        <v>2115</v>
      </c>
      <c r="C196" s="792" t="s">
        <v>2076</v>
      </c>
      <c r="D196" s="792" t="s">
        <v>2116</v>
      </c>
      <c r="E196" s="793" t="str">
        <f t="shared" si="3"/>
        <v>青森県外ヶ浜町</v>
      </c>
      <c r="F196" s="792" t="s">
        <v>2117</v>
      </c>
    </row>
    <row r="197" spans="1:6" x14ac:dyDescent="0.15">
      <c r="A197" s="792" t="s">
        <v>2074</v>
      </c>
      <c r="B197" s="792" t="s">
        <v>2118</v>
      </c>
      <c r="C197" s="792" t="s">
        <v>2076</v>
      </c>
      <c r="D197" s="792" t="s">
        <v>2119</v>
      </c>
      <c r="E197" s="793" t="str">
        <f t="shared" si="3"/>
        <v>青森県鰺ヶ沢町</v>
      </c>
      <c r="F197" s="792" t="s">
        <v>2120</v>
      </c>
    </row>
    <row r="198" spans="1:6" x14ac:dyDescent="0.15">
      <c r="A198" s="792" t="s">
        <v>2074</v>
      </c>
      <c r="B198" s="792" t="s">
        <v>2121</v>
      </c>
      <c r="C198" s="792" t="s">
        <v>2076</v>
      </c>
      <c r="D198" s="792" t="s">
        <v>2122</v>
      </c>
      <c r="E198" s="793" t="str">
        <f t="shared" si="3"/>
        <v>青森県深浦町</v>
      </c>
      <c r="F198" s="792" t="s">
        <v>2123</v>
      </c>
    </row>
    <row r="199" spans="1:6" x14ac:dyDescent="0.15">
      <c r="A199" s="792" t="s">
        <v>2074</v>
      </c>
      <c r="B199" s="792" t="s">
        <v>2124</v>
      </c>
      <c r="C199" s="792" t="s">
        <v>2076</v>
      </c>
      <c r="D199" s="792" t="s">
        <v>2125</v>
      </c>
      <c r="E199" s="793" t="str">
        <f t="shared" si="3"/>
        <v>青森県西目屋村</v>
      </c>
      <c r="F199" s="792" t="s">
        <v>2126</v>
      </c>
    </row>
    <row r="200" spans="1:6" x14ac:dyDescent="0.15">
      <c r="A200" s="792" t="s">
        <v>2074</v>
      </c>
      <c r="B200" s="792" t="s">
        <v>2127</v>
      </c>
      <c r="C200" s="792" t="s">
        <v>2076</v>
      </c>
      <c r="D200" s="792" t="s">
        <v>2128</v>
      </c>
      <c r="E200" s="793" t="str">
        <f t="shared" si="3"/>
        <v>青森県藤崎町</v>
      </c>
      <c r="F200" s="792" t="s">
        <v>2129</v>
      </c>
    </row>
    <row r="201" spans="1:6" x14ac:dyDescent="0.15">
      <c r="A201" s="792" t="s">
        <v>2074</v>
      </c>
      <c r="B201" s="792" t="s">
        <v>2130</v>
      </c>
      <c r="C201" s="792" t="s">
        <v>2076</v>
      </c>
      <c r="D201" s="792" t="s">
        <v>2131</v>
      </c>
      <c r="E201" s="793" t="str">
        <f t="shared" si="3"/>
        <v>青森県大鰐町</v>
      </c>
      <c r="F201" s="792" t="s">
        <v>2132</v>
      </c>
    </row>
    <row r="202" spans="1:6" x14ac:dyDescent="0.15">
      <c r="A202" s="792" t="s">
        <v>2074</v>
      </c>
      <c r="B202" s="792" t="s">
        <v>2133</v>
      </c>
      <c r="C202" s="792" t="s">
        <v>2076</v>
      </c>
      <c r="D202" s="792" t="s">
        <v>2134</v>
      </c>
      <c r="E202" s="793" t="str">
        <f t="shared" si="3"/>
        <v>青森県田舎館村</v>
      </c>
      <c r="F202" s="792" t="s">
        <v>2135</v>
      </c>
    </row>
    <row r="203" spans="1:6" x14ac:dyDescent="0.15">
      <c r="A203" s="792" t="s">
        <v>2074</v>
      </c>
      <c r="B203" s="792" t="s">
        <v>2136</v>
      </c>
      <c r="C203" s="792" t="s">
        <v>2076</v>
      </c>
      <c r="D203" s="792" t="s">
        <v>2137</v>
      </c>
      <c r="E203" s="793" t="str">
        <f t="shared" si="3"/>
        <v>青森県板柳町</v>
      </c>
      <c r="F203" s="792" t="s">
        <v>2138</v>
      </c>
    </row>
    <row r="204" spans="1:6" x14ac:dyDescent="0.15">
      <c r="A204" s="792" t="s">
        <v>2074</v>
      </c>
      <c r="B204" s="792" t="s">
        <v>2139</v>
      </c>
      <c r="C204" s="792" t="s">
        <v>2076</v>
      </c>
      <c r="D204" s="792" t="s">
        <v>2140</v>
      </c>
      <c r="E204" s="793" t="str">
        <f t="shared" si="3"/>
        <v>青森県鶴田町</v>
      </c>
      <c r="F204" s="792" t="s">
        <v>2141</v>
      </c>
    </row>
    <row r="205" spans="1:6" x14ac:dyDescent="0.15">
      <c r="A205" s="792" t="s">
        <v>2074</v>
      </c>
      <c r="B205" s="792" t="s">
        <v>2142</v>
      </c>
      <c r="C205" s="792" t="s">
        <v>2076</v>
      </c>
      <c r="D205" s="792" t="s">
        <v>2143</v>
      </c>
      <c r="E205" s="793" t="str">
        <f t="shared" si="3"/>
        <v>青森県中泊町</v>
      </c>
      <c r="F205" s="792" t="s">
        <v>2144</v>
      </c>
    </row>
    <row r="206" spans="1:6" x14ac:dyDescent="0.15">
      <c r="A206" s="792" t="s">
        <v>2074</v>
      </c>
      <c r="B206" s="792" t="s">
        <v>2145</v>
      </c>
      <c r="C206" s="792" t="s">
        <v>2076</v>
      </c>
      <c r="D206" s="792" t="s">
        <v>2146</v>
      </c>
      <c r="E206" s="793" t="str">
        <f t="shared" si="3"/>
        <v>青森県野辺地町</v>
      </c>
      <c r="F206" s="792" t="s">
        <v>2147</v>
      </c>
    </row>
    <row r="207" spans="1:6" x14ac:dyDescent="0.15">
      <c r="A207" s="792" t="s">
        <v>2074</v>
      </c>
      <c r="B207" s="792" t="s">
        <v>2148</v>
      </c>
      <c r="C207" s="792" t="s">
        <v>2076</v>
      </c>
      <c r="D207" s="792" t="s">
        <v>2149</v>
      </c>
      <c r="E207" s="793" t="str">
        <f t="shared" si="3"/>
        <v>青森県七戸町</v>
      </c>
      <c r="F207" s="792" t="s">
        <v>2150</v>
      </c>
    </row>
    <row r="208" spans="1:6" x14ac:dyDescent="0.15">
      <c r="A208" s="792" t="s">
        <v>2074</v>
      </c>
      <c r="B208" s="792" t="s">
        <v>2151</v>
      </c>
      <c r="C208" s="792" t="s">
        <v>2076</v>
      </c>
      <c r="D208" s="792" t="s">
        <v>2152</v>
      </c>
      <c r="E208" s="793" t="str">
        <f t="shared" si="3"/>
        <v>青森県六戸町</v>
      </c>
      <c r="F208" s="792" t="s">
        <v>2153</v>
      </c>
    </row>
    <row r="209" spans="1:6" x14ac:dyDescent="0.15">
      <c r="A209" s="792" t="s">
        <v>2074</v>
      </c>
      <c r="B209" s="792" t="s">
        <v>2154</v>
      </c>
      <c r="C209" s="792" t="s">
        <v>2076</v>
      </c>
      <c r="D209" s="792" t="s">
        <v>2155</v>
      </c>
      <c r="E209" s="793" t="str">
        <f t="shared" si="3"/>
        <v>青森県横浜町</v>
      </c>
      <c r="F209" s="792" t="s">
        <v>2156</v>
      </c>
    </row>
    <row r="210" spans="1:6" x14ac:dyDescent="0.15">
      <c r="A210" s="792" t="s">
        <v>2074</v>
      </c>
      <c r="B210" s="792" t="s">
        <v>2157</v>
      </c>
      <c r="C210" s="792" t="s">
        <v>2076</v>
      </c>
      <c r="D210" s="792" t="s">
        <v>2158</v>
      </c>
      <c r="E210" s="793" t="str">
        <f t="shared" si="3"/>
        <v>青森県東北町</v>
      </c>
      <c r="F210" s="792" t="s">
        <v>2159</v>
      </c>
    </row>
    <row r="211" spans="1:6" x14ac:dyDescent="0.15">
      <c r="A211" s="792" t="s">
        <v>2074</v>
      </c>
      <c r="B211" s="792" t="s">
        <v>2160</v>
      </c>
      <c r="C211" s="792" t="s">
        <v>2076</v>
      </c>
      <c r="D211" s="792" t="s">
        <v>2161</v>
      </c>
      <c r="E211" s="793" t="str">
        <f t="shared" si="3"/>
        <v>青森県六ヶ所村</v>
      </c>
      <c r="F211" s="792" t="s">
        <v>2162</v>
      </c>
    </row>
    <row r="212" spans="1:6" x14ac:dyDescent="0.15">
      <c r="A212" s="792" t="s">
        <v>2074</v>
      </c>
      <c r="B212" s="792" t="s">
        <v>2163</v>
      </c>
      <c r="C212" s="792" t="s">
        <v>2076</v>
      </c>
      <c r="D212" s="792" t="s">
        <v>2164</v>
      </c>
      <c r="E212" s="793" t="str">
        <f t="shared" si="3"/>
        <v>青森県おいらせ町</v>
      </c>
      <c r="F212" s="792" t="s">
        <v>2165</v>
      </c>
    </row>
    <row r="213" spans="1:6" x14ac:dyDescent="0.15">
      <c r="A213" s="792" t="s">
        <v>2074</v>
      </c>
      <c r="B213" s="792" t="s">
        <v>2166</v>
      </c>
      <c r="C213" s="792" t="s">
        <v>2076</v>
      </c>
      <c r="D213" s="792" t="s">
        <v>2167</v>
      </c>
      <c r="E213" s="793" t="str">
        <f t="shared" si="3"/>
        <v>青森県大間町</v>
      </c>
      <c r="F213" s="792" t="s">
        <v>2168</v>
      </c>
    </row>
    <row r="214" spans="1:6" x14ac:dyDescent="0.15">
      <c r="A214" s="792" t="s">
        <v>2074</v>
      </c>
      <c r="B214" s="792" t="s">
        <v>2169</v>
      </c>
      <c r="C214" s="792" t="s">
        <v>2076</v>
      </c>
      <c r="D214" s="792" t="s">
        <v>2170</v>
      </c>
      <c r="E214" s="793" t="str">
        <f t="shared" si="3"/>
        <v>青森県東通村</v>
      </c>
      <c r="F214" s="792" t="s">
        <v>2171</v>
      </c>
    </row>
    <row r="215" spans="1:6" x14ac:dyDescent="0.15">
      <c r="A215" s="792" t="s">
        <v>2074</v>
      </c>
      <c r="B215" s="792" t="s">
        <v>2172</v>
      </c>
      <c r="C215" s="792" t="s">
        <v>2076</v>
      </c>
      <c r="D215" s="792" t="s">
        <v>2173</v>
      </c>
      <c r="E215" s="793" t="str">
        <f t="shared" si="3"/>
        <v>青森県風間浦村</v>
      </c>
      <c r="F215" s="792" t="s">
        <v>2174</v>
      </c>
    </row>
    <row r="216" spans="1:6" x14ac:dyDescent="0.15">
      <c r="A216" s="792" t="s">
        <v>2074</v>
      </c>
      <c r="B216" s="792" t="s">
        <v>2175</v>
      </c>
      <c r="C216" s="792" t="s">
        <v>2076</v>
      </c>
      <c r="D216" s="792" t="s">
        <v>2176</v>
      </c>
      <c r="E216" s="793" t="str">
        <f t="shared" si="3"/>
        <v>青森県佐井村</v>
      </c>
      <c r="F216" s="792" t="s">
        <v>2177</v>
      </c>
    </row>
    <row r="217" spans="1:6" x14ac:dyDescent="0.15">
      <c r="A217" s="792" t="s">
        <v>2074</v>
      </c>
      <c r="B217" s="792" t="s">
        <v>2178</v>
      </c>
      <c r="C217" s="792" t="s">
        <v>2076</v>
      </c>
      <c r="D217" s="792" t="s">
        <v>2179</v>
      </c>
      <c r="E217" s="793" t="str">
        <f t="shared" si="3"/>
        <v>青森県三戸町</v>
      </c>
      <c r="F217" s="792" t="s">
        <v>2180</v>
      </c>
    </row>
    <row r="218" spans="1:6" x14ac:dyDescent="0.15">
      <c r="A218" s="792" t="s">
        <v>2074</v>
      </c>
      <c r="B218" s="792" t="s">
        <v>2181</v>
      </c>
      <c r="C218" s="792" t="s">
        <v>2076</v>
      </c>
      <c r="D218" s="792" t="s">
        <v>2182</v>
      </c>
      <c r="E218" s="793" t="str">
        <f t="shared" si="3"/>
        <v>青森県五戸町</v>
      </c>
      <c r="F218" s="792" t="s">
        <v>2183</v>
      </c>
    </row>
    <row r="219" spans="1:6" x14ac:dyDescent="0.15">
      <c r="A219" s="792" t="s">
        <v>2074</v>
      </c>
      <c r="B219" s="792" t="s">
        <v>2184</v>
      </c>
      <c r="C219" s="792" t="s">
        <v>2076</v>
      </c>
      <c r="D219" s="792" t="s">
        <v>2185</v>
      </c>
      <c r="E219" s="793" t="str">
        <f t="shared" si="3"/>
        <v>青森県田子町</v>
      </c>
      <c r="F219" s="792" t="s">
        <v>2186</v>
      </c>
    </row>
    <row r="220" spans="1:6" x14ac:dyDescent="0.15">
      <c r="A220" s="792" t="s">
        <v>2074</v>
      </c>
      <c r="B220" s="792" t="s">
        <v>2187</v>
      </c>
      <c r="C220" s="792" t="s">
        <v>2076</v>
      </c>
      <c r="D220" s="792" t="s">
        <v>2188</v>
      </c>
      <c r="E220" s="793" t="str">
        <f t="shared" si="3"/>
        <v>青森県南部町</v>
      </c>
      <c r="F220" s="792" t="s">
        <v>2189</v>
      </c>
    </row>
    <row r="221" spans="1:6" x14ac:dyDescent="0.15">
      <c r="A221" s="792" t="s">
        <v>2074</v>
      </c>
      <c r="B221" s="792" t="s">
        <v>2190</v>
      </c>
      <c r="C221" s="792" t="s">
        <v>2076</v>
      </c>
      <c r="D221" s="792" t="s">
        <v>2191</v>
      </c>
      <c r="E221" s="793" t="str">
        <f t="shared" si="3"/>
        <v>青森県階上町</v>
      </c>
      <c r="F221" s="792" t="s">
        <v>2192</v>
      </c>
    </row>
    <row r="222" spans="1:6" x14ac:dyDescent="0.15">
      <c r="A222" s="792" t="s">
        <v>2074</v>
      </c>
      <c r="B222" s="792" t="s">
        <v>2193</v>
      </c>
      <c r="C222" s="792" t="s">
        <v>2076</v>
      </c>
      <c r="D222" s="792" t="s">
        <v>2194</v>
      </c>
      <c r="E222" s="793" t="str">
        <f t="shared" si="3"/>
        <v>青森県新郷村</v>
      </c>
      <c r="F222" s="792" t="s">
        <v>2195</v>
      </c>
    </row>
    <row r="223" spans="1:6" x14ac:dyDescent="0.15">
      <c r="A223" s="794" t="s">
        <v>2196</v>
      </c>
      <c r="B223" s="795"/>
      <c r="C223" s="796" t="s">
        <v>2197</v>
      </c>
      <c r="D223" s="795"/>
      <c r="E223" s="793" t="str">
        <f t="shared" si="3"/>
        <v>岩手県</v>
      </c>
      <c r="F223" s="794" t="s">
        <v>2198</v>
      </c>
    </row>
    <row r="224" spans="1:6" x14ac:dyDescent="0.15">
      <c r="A224" s="792" t="s">
        <v>2199</v>
      </c>
      <c r="B224" s="792" t="s">
        <v>2200</v>
      </c>
      <c r="C224" s="792" t="s">
        <v>2201</v>
      </c>
      <c r="D224" s="792" t="s">
        <v>2202</v>
      </c>
      <c r="E224" s="793" t="str">
        <f t="shared" si="3"/>
        <v>岩手県盛岡市</v>
      </c>
      <c r="F224" s="792" t="s">
        <v>2203</v>
      </c>
    </row>
    <row r="225" spans="1:6" x14ac:dyDescent="0.15">
      <c r="A225" s="792" t="s">
        <v>2199</v>
      </c>
      <c r="B225" s="792" t="s">
        <v>2204</v>
      </c>
      <c r="C225" s="792" t="s">
        <v>2201</v>
      </c>
      <c r="D225" s="792" t="s">
        <v>2205</v>
      </c>
      <c r="E225" s="793" t="str">
        <f t="shared" si="3"/>
        <v>岩手県宮古市</v>
      </c>
      <c r="F225" s="792" t="s">
        <v>2206</v>
      </c>
    </row>
    <row r="226" spans="1:6" x14ac:dyDescent="0.15">
      <c r="A226" s="792" t="s">
        <v>2199</v>
      </c>
      <c r="B226" s="792" t="s">
        <v>2207</v>
      </c>
      <c r="C226" s="792" t="s">
        <v>2201</v>
      </c>
      <c r="D226" s="792" t="s">
        <v>2208</v>
      </c>
      <c r="E226" s="793" t="str">
        <f t="shared" si="3"/>
        <v>岩手県大船渡市</v>
      </c>
      <c r="F226" s="792" t="s">
        <v>2209</v>
      </c>
    </row>
    <row r="227" spans="1:6" x14ac:dyDescent="0.15">
      <c r="A227" s="792" t="s">
        <v>2199</v>
      </c>
      <c r="B227" s="792" t="s">
        <v>2210</v>
      </c>
      <c r="C227" s="792" t="s">
        <v>2201</v>
      </c>
      <c r="D227" s="792" t="s">
        <v>2211</v>
      </c>
      <c r="E227" s="793" t="str">
        <f t="shared" si="3"/>
        <v>岩手県花巻市</v>
      </c>
      <c r="F227" s="792" t="s">
        <v>2212</v>
      </c>
    </row>
    <row r="228" spans="1:6" x14ac:dyDescent="0.15">
      <c r="A228" s="792" t="s">
        <v>2199</v>
      </c>
      <c r="B228" s="792" t="s">
        <v>2213</v>
      </c>
      <c r="C228" s="792" t="s">
        <v>2201</v>
      </c>
      <c r="D228" s="792" t="s">
        <v>2214</v>
      </c>
      <c r="E228" s="793" t="str">
        <f t="shared" si="3"/>
        <v>岩手県北上市</v>
      </c>
      <c r="F228" s="792" t="s">
        <v>2215</v>
      </c>
    </row>
    <row r="229" spans="1:6" x14ac:dyDescent="0.15">
      <c r="A229" s="792" t="s">
        <v>2199</v>
      </c>
      <c r="B229" s="792" t="s">
        <v>2216</v>
      </c>
      <c r="C229" s="792" t="s">
        <v>2201</v>
      </c>
      <c r="D229" s="792" t="s">
        <v>2217</v>
      </c>
      <c r="E229" s="793" t="str">
        <f t="shared" si="3"/>
        <v>岩手県久慈市</v>
      </c>
      <c r="F229" s="792" t="s">
        <v>2218</v>
      </c>
    </row>
    <row r="230" spans="1:6" x14ac:dyDescent="0.15">
      <c r="A230" s="792" t="s">
        <v>2199</v>
      </c>
      <c r="B230" s="792" t="s">
        <v>2219</v>
      </c>
      <c r="C230" s="792" t="s">
        <v>2201</v>
      </c>
      <c r="D230" s="792" t="s">
        <v>2220</v>
      </c>
      <c r="E230" s="793" t="str">
        <f t="shared" si="3"/>
        <v>岩手県遠野市</v>
      </c>
      <c r="F230" s="792" t="s">
        <v>2221</v>
      </c>
    </row>
    <row r="231" spans="1:6" x14ac:dyDescent="0.15">
      <c r="A231" s="792" t="s">
        <v>2199</v>
      </c>
      <c r="B231" s="792" t="s">
        <v>2222</v>
      </c>
      <c r="C231" s="792" t="s">
        <v>2201</v>
      </c>
      <c r="D231" s="792" t="s">
        <v>2223</v>
      </c>
      <c r="E231" s="793" t="str">
        <f t="shared" si="3"/>
        <v>岩手県一関市</v>
      </c>
      <c r="F231" s="792" t="s">
        <v>2224</v>
      </c>
    </row>
    <row r="232" spans="1:6" x14ac:dyDescent="0.15">
      <c r="A232" s="792" t="s">
        <v>2199</v>
      </c>
      <c r="B232" s="792" t="s">
        <v>2225</v>
      </c>
      <c r="C232" s="792" t="s">
        <v>2201</v>
      </c>
      <c r="D232" s="792" t="s">
        <v>2226</v>
      </c>
      <c r="E232" s="793" t="str">
        <f t="shared" si="3"/>
        <v>岩手県陸前高田市</v>
      </c>
      <c r="F232" s="792" t="s">
        <v>2227</v>
      </c>
    </row>
    <row r="233" spans="1:6" x14ac:dyDescent="0.15">
      <c r="A233" s="792" t="s">
        <v>2199</v>
      </c>
      <c r="B233" s="792" t="s">
        <v>2228</v>
      </c>
      <c r="C233" s="792" t="s">
        <v>2201</v>
      </c>
      <c r="D233" s="792" t="s">
        <v>2229</v>
      </c>
      <c r="E233" s="793" t="str">
        <f t="shared" si="3"/>
        <v>岩手県釜石市</v>
      </c>
      <c r="F233" s="792" t="s">
        <v>2230</v>
      </c>
    </row>
    <row r="234" spans="1:6" x14ac:dyDescent="0.15">
      <c r="A234" s="792" t="s">
        <v>2199</v>
      </c>
      <c r="B234" s="792" t="s">
        <v>2231</v>
      </c>
      <c r="C234" s="792" t="s">
        <v>2201</v>
      </c>
      <c r="D234" s="792" t="s">
        <v>2232</v>
      </c>
      <c r="E234" s="793" t="str">
        <f t="shared" si="3"/>
        <v>岩手県二戸市</v>
      </c>
      <c r="F234" s="792" t="s">
        <v>2233</v>
      </c>
    </row>
    <row r="235" spans="1:6" x14ac:dyDescent="0.15">
      <c r="A235" s="792" t="s">
        <v>2199</v>
      </c>
      <c r="B235" s="792" t="s">
        <v>2234</v>
      </c>
      <c r="C235" s="792" t="s">
        <v>2201</v>
      </c>
      <c r="D235" s="792" t="s">
        <v>2235</v>
      </c>
      <c r="E235" s="793" t="str">
        <f t="shared" si="3"/>
        <v>岩手県八幡平市</v>
      </c>
      <c r="F235" s="792" t="s">
        <v>2236</v>
      </c>
    </row>
    <row r="236" spans="1:6" x14ac:dyDescent="0.15">
      <c r="A236" s="792" t="s">
        <v>2199</v>
      </c>
      <c r="B236" s="792" t="s">
        <v>2237</v>
      </c>
      <c r="C236" s="792" t="s">
        <v>2201</v>
      </c>
      <c r="D236" s="792" t="s">
        <v>2238</v>
      </c>
      <c r="E236" s="793" t="str">
        <f t="shared" si="3"/>
        <v>岩手県奥州市</v>
      </c>
      <c r="F236" s="792" t="s">
        <v>2239</v>
      </c>
    </row>
    <row r="237" spans="1:6" x14ac:dyDescent="0.15">
      <c r="A237" s="792" t="s">
        <v>2199</v>
      </c>
      <c r="B237" s="792" t="s">
        <v>2240</v>
      </c>
      <c r="C237" s="792" t="s">
        <v>2201</v>
      </c>
      <c r="D237" s="792" t="s">
        <v>2241</v>
      </c>
      <c r="E237" s="793" t="str">
        <f t="shared" si="3"/>
        <v>岩手県滝沢市</v>
      </c>
      <c r="F237" s="792" t="s">
        <v>2242</v>
      </c>
    </row>
    <row r="238" spans="1:6" x14ac:dyDescent="0.15">
      <c r="A238" s="792" t="s">
        <v>2199</v>
      </c>
      <c r="B238" s="792" t="s">
        <v>2243</v>
      </c>
      <c r="C238" s="792" t="s">
        <v>2201</v>
      </c>
      <c r="D238" s="792" t="s">
        <v>2244</v>
      </c>
      <c r="E238" s="793" t="str">
        <f t="shared" si="3"/>
        <v>岩手県雫石町</v>
      </c>
      <c r="F238" s="792" t="s">
        <v>2245</v>
      </c>
    </row>
    <row r="239" spans="1:6" x14ac:dyDescent="0.15">
      <c r="A239" s="792" t="s">
        <v>2199</v>
      </c>
      <c r="B239" s="792" t="s">
        <v>2246</v>
      </c>
      <c r="C239" s="792" t="s">
        <v>2201</v>
      </c>
      <c r="D239" s="792" t="s">
        <v>2247</v>
      </c>
      <c r="E239" s="793" t="str">
        <f t="shared" si="3"/>
        <v>岩手県葛巻町</v>
      </c>
      <c r="F239" s="792" t="s">
        <v>2248</v>
      </c>
    </row>
    <row r="240" spans="1:6" x14ac:dyDescent="0.15">
      <c r="A240" s="792" t="s">
        <v>2199</v>
      </c>
      <c r="B240" s="792" t="s">
        <v>2249</v>
      </c>
      <c r="C240" s="792" t="s">
        <v>2201</v>
      </c>
      <c r="D240" s="792" t="s">
        <v>2250</v>
      </c>
      <c r="E240" s="793" t="str">
        <f t="shared" si="3"/>
        <v>岩手県岩手町</v>
      </c>
      <c r="F240" s="792" t="s">
        <v>2251</v>
      </c>
    </row>
    <row r="241" spans="1:6" x14ac:dyDescent="0.15">
      <c r="A241" s="792" t="s">
        <v>2199</v>
      </c>
      <c r="B241" s="792" t="s">
        <v>2252</v>
      </c>
      <c r="C241" s="792" t="s">
        <v>2201</v>
      </c>
      <c r="D241" s="792" t="s">
        <v>2253</v>
      </c>
      <c r="E241" s="793" t="str">
        <f t="shared" si="3"/>
        <v>岩手県紫波町</v>
      </c>
      <c r="F241" s="792" t="s">
        <v>2254</v>
      </c>
    </row>
    <row r="242" spans="1:6" x14ac:dyDescent="0.15">
      <c r="A242" s="792" t="s">
        <v>2199</v>
      </c>
      <c r="B242" s="792" t="s">
        <v>2255</v>
      </c>
      <c r="C242" s="792" t="s">
        <v>2201</v>
      </c>
      <c r="D242" s="792" t="s">
        <v>2256</v>
      </c>
      <c r="E242" s="793" t="str">
        <f t="shared" si="3"/>
        <v>岩手県矢巾町</v>
      </c>
      <c r="F242" s="792" t="s">
        <v>2257</v>
      </c>
    </row>
    <row r="243" spans="1:6" x14ac:dyDescent="0.15">
      <c r="A243" s="792" t="s">
        <v>2199</v>
      </c>
      <c r="B243" s="792" t="s">
        <v>2258</v>
      </c>
      <c r="C243" s="792" t="s">
        <v>2201</v>
      </c>
      <c r="D243" s="792" t="s">
        <v>2259</v>
      </c>
      <c r="E243" s="793" t="str">
        <f t="shared" si="3"/>
        <v>岩手県西和賀町</v>
      </c>
      <c r="F243" s="792" t="s">
        <v>2260</v>
      </c>
    </row>
    <row r="244" spans="1:6" x14ac:dyDescent="0.15">
      <c r="A244" s="792" t="s">
        <v>2199</v>
      </c>
      <c r="B244" s="792" t="s">
        <v>2261</v>
      </c>
      <c r="C244" s="792" t="s">
        <v>2201</v>
      </c>
      <c r="D244" s="792" t="s">
        <v>2262</v>
      </c>
      <c r="E244" s="793" t="str">
        <f t="shared" si="3"/>
        <v>岩手県金ケ崎町</v>
      </c>
      <c r="F244" s="792" t="s">
        <v>2263</v>
      </c>
    </row>
    <row r="245" spans="1:6" x14ac:dyDescent="0.15">
      <c r="A245" s="792" t="s">
        <v>2199</v>
      </c>
      <c r="B245" s="792" t="s">
        <v>2264</v>
      </c>
      <c r="C245" s="792" t="s">
        <v>2201</v>
      </c>
      <c r="D245" s="792" t="s">
        <v>2265</v>
      </c>
      <c r="E245" s="793" t="str">
        <f t="shared" si="3"/>
        <v>岩手県平泉町</v>
      </c>
      <c r="F245" s="792" t="s">
        <v>2266</v>
      </c>
    </row>
    <row r="246" spans="1:6" x14ac:dyDescent="0.15">
      <c r="A246" s="792" t="s">
        <v>2199</v>
      </c>
      <c r="B246" s="792" t="s">
        <v>2267</v>
      </c>
      <c r="C246" s="792" t="s">
        <v>2201</v>
      </c>
      <c r="D246" s="792" t="s">
        <v>2268</v>
      </c>
      <c r="E246" s="793" t="str">
        <f t="shared" si="3"/>
        <v>岩手県住田町</v>
      </c>
      <c r="F246" s="792" t="s">
        <v>2269</v>
      </c>
    </row>
    <row r="247" spans="1:6" x14ac:dyDescent="0.15">
      <c r="A247" s="792" t="s">
        <v>2199</v>
      </c>
      <c r="B247" s="792" t="s">
        <v>2270</v>
      </c>
      <c r="C247" s="792" t="s">
        <v>2201</v>
      </c>
      <c r="D247" s="792" t="s">
        <v>2271</v>
      </c>
      <c r="E247" s="793" t="str">
        <f t="shared" si="3"/>
        <v>岩手県大槌町</v>
      </c>
      <c r="F247" s="792" t="s">
        <v>2272</v>
      </c>
    </row>
    <row r="248" spans="1:6" x14ac:dyDescent="0.15">
      <c r="A248" s="792" t="s">
        <v>2199</v>
      </c>
      <c r="B248" s="792" t="s">
        <v>2273</v>
      </c>
      <c r="C248" s="792" t="s">
        <v>2201</v>
      </c>
      <c r="D248" s="792" t="s">
        <v>2274</v>
      </c>
      <c r="E248" s="793" t="str">
        <f t="shared" si="3"/>
        <v>岩手県山田町</v>
      </c>
      <c r="F248" s="792" t="s">
        <v>2275</v>
      </c>
    </row>
    <row r="249" spans="1:6" x14ac:dyDescent="0.15">
      <c r="A249" s="792" t="s">
        <v>2199</v>
      </c>
      <c r="B249" s="792" t="s">
        <v>2276</v>
      </c>
      <c r="C249" s="792" t="s">
        <v>2201</v>
      </c>
      <c r="D249" s="792" t="s">
        <v>2277</v>
      </c>
      <c r="E249" s="793" t="str">
        <f t="shared" si="3"/>
        <v>岩手県岩泉町</v>
      </c>
      <c r="F249" s="792" t="s">
        <v>2278</v>
      </c>
    </row>
    <row r="250" spans="1:6" x14ac:dyDescent="0.15">
      <c r="A250" s="792" t="s">
        <v>2199</v>
      </c>
      <c r="B250" s="792" t="s">
        <v>2279</v>
      </c>
      <c r="C250" s="792" t="s">
        <v>2201</v>
      </c>
      <c r="D250" s="792" t="s">
        <v>2280</v>
      </c>
      <c r="E250" s="793" t="str">
        <f t="shared" si="3"/>
        <v>岩手県田野畑村</v>
      </c>
      <c r="F250" s="792" t="s">
        <v>2281</v>
      </c>
    </row>
    <row r="251" spans="1:6" x14ac:dyDescent="0.15">
      <c r="A251" s="792" t="s">
        <v>2199</v>
      </c>
      <c r="B251" s="792" t="s">
        <v>2282</v>
      </c>
      <c r="C251" s="792" t="s">
        <v>2201</v>
      </c>
      <c r="D251" s="792" t="s">
        <v>2283</v>
      </c>
      <c r="E251" s="793" t="str">
        <f t="shared" si="3"/>
        <v>岩手県普代村</v>
      </c>
      <c r="F251" s="792" t="s">
        <v>2284</v>
      </c>
    </row>
    <row r="252" spans="1:6" x14ac:dyDescent="0.15">
      <c r="A252" s="792" t="s">
        <v>2199</v>
      </c>
      <c r="B252" s="792" t="s">
        <v>2285</v>
      </c>
      <c r="C252" s="792" t="s">
        <v>2201</v>
      </c>
      <c r="D252" s="792" t="s">
        <v>2286</v>
      </c>
      <c r="E252" s="793" t="str">
        <f t="shared" si="3"/>
        <v>岩手県軽米町</v>
      </c>
      <c r="F252" s="792" t="s">
        <v>2287</v>
      </c>
    </row>
    <row r="253" spans="1:6" x14ac:dyDescent="0.15">
      <c r="A253" s="792" t="s">
        <v>2199</v>
      </c>
      <c r="B253" s="792" t="s">
        <v>2288</v>
      </c>
      <c r="C253" s="792" t="s">
        <v>2201</v>
      </c>
      <c r="D253" s="792" t="s">
        <v>2289</v>
      </c>
      <c r="E253" s="793" t="str">
        <f t="shared" si="3"/>
        <v>岩手県野田村</v>
      </c>
      <c r="F253" s="792" t="s">
        <v>2290</v>
      </c>
    </row>
    <row r="254" spans="1:6" x14ac:dyDescent="0.15">
      <c r="A254" s="792" t="s">
        <v>2199</v>
      </c>
      <c r="B254" s="792" t="s">
        <v>2291</v>
      </c>
      <c r="C254" s="792" t="s">
        <v>2201</v>
      </c>
      <c r="D254" s="792" t="s">
        <v>2292</v>
      </c>
      <c r="E254" s="793" t="str">
        <f t="shared" si="3"/>
        <v>岩手県九戸村</v>
      </c>
      <c r="F254" s="792" t="s">
        <v>2293</v>
      </c>
    </row>
    <row r="255" spans="1:6" x14ac:dyDescent="0.15">
      <c r="A255" s="792" t="s">
        <v>2199</v>
      </c>
      <c r="B255" s="792" t="s">
        <v>2294</v>
      </c>
      <c r="C255" s="792" t="s">
        <v>2201</v>
      </c>
      <c r="D255" s="792" t="s">
        <v>2295</v>
      </c>
      <c r="E255" s="793" t="str">
        <f t="shared" si="3"/>
        <v>岩手県洋野町</v>
      </c>
      <c r="F255" s="792" t="s">
        <v>2296</v>
      </c>
    </row>
    <row r="256" spans="1:6" x14ac:dyDescent="0.15">
      <c r="A256" s="792" t="s">
        <v>2199</v>
      </c>
      <c r="B256" s="792" t="s">
        <v>2297</v>
      </c>
      <c r="C256" s="792" t="s">
        <v>2201</v>
      </c>
      <c r="D256" s="792" t="s">
        <v>2298</v>
      </c>
      <c r="E256" s="793" t="str">
        <f t="shared" si="3"/>
        <v>岩手県一戸町</v>
      </c>
      <c r="F256" s="792" t="s">
        <v>2299</v>
      </c>
    </row>
    <row r="257" spans="1:6" x14ac:dyDescent="0.15">
      <c r="A257" s="794" t="s">
        <v>2300</v>
      </c>
      <c r="B257" s="795"/>
      <c r="C257" s="796" t="s">
        <v>2301</v>
      </c>
      <c r="D257" s="795"/>
      <c r="E257" s="793" t="str">
        <f t="shared" si="3"/>
        <v>宮城県</v>
      </c>
      <c r="F257" s="794" t="s">
        <v>2302</v>
      </c>
    </row>
    <row r="258" spans="1:6" x14ac:dyDescent="0.15">
      <c r="A258" s="792" t="s">
        <v>2303</v>
      </c>
      <c r="B258" s="792" t="s">
        <v>2304</v>
      </c>
      <c r="C258" s="792" t="s">
        <v>2305</v>
      </c>
      <c r="D258" s="792" t="s">
        <v>2306</v>
      </c>
      <c r="E258" s="793" t="str">
        <f t="shared" si="3"/>
        <v>宮城県仙台市</v>
      </c>
      <c r="F258" s="792" t="s">
        <v>2307</v>
      </c>
    </row>
    <row r="259" spans="1:6" x14ac:dyDescent="0.15">
      <c r="A259" s="792" t="s">
        <v>2303</v>
      </c>
      <c r="B259" s="792" t="s">
        <v>2308</v>
      </c>
      <c r="C259" s="792" t="s">
        <v>2305</v>
      </c>
      <c r="D259" s="792" t="s">
        <v>2309</v>
      </c>
      <c r="E259" s="793" t="str">
        <f t="shared" ref="E259:E322" si="4">CONCATENATE(A259,B259)</f>
        <v>宮城県石巻市</v>
      </c>
      <c r="F259" s="792" t="s">
        <v>2310</v>
      </c>
    </row>
    <row r="260" spans="1:6" x14ac:dyDescent="0.15">
      <c r="A260" s="792" t="s">
        <v>2303</v>
      </c>
      <c r="B260" s="792" t="s">
        <v>2311</v>
      </c>
      <c r="C260" s="792" t="s">
        <v>2305</v>
      </c>
      <c r="D260" s="792" t="s">
        <v>2312</v>
      </c>
      <c r="E260" s="793" t="str">
        <f t="shared" si="4"/>
        <v>宮城県塩竈市</v>
      </c>
      <c r="F260" s="792" t="s">
        <v>2313</v>
      </c>
    </row>
    <row r="261" spans="1:6" x14ac:dyDescent="0.15">
      <c r="A261" s="792" t="s">
        <v>2303</v>
      </c>
      <c r="B261" s="792" t="s">
        <v>2314</v>
      </c>
      <c r="C261" s="792" t="s">
        <v>2305</v>
      </c>
      <c r="D261" s="792" t="s">
        <v>2315</v>
      </c>
      <c r="E261" s="793" t="str">
        <f t="shared" si="4"/>
        <v>宮城県気仙沼市</v>
      </c>
      <c r="F261" s="792" t="s">
        <v>2316</v>
      </c>
    </row>
    <row r="262" spans="1:6" x14ac:dyDescent="0.15">
      <c r="A262" s="792" t="s">
        <v>2303</v>
      </c>
      <c r="B262" s="792" t="s">
        <v>2317</v>
      </c>
      <c r="C262" s="792" t="s">
        <v>2305</v>
      </c>
      <c r="D262" s="792" t="s">
        <v>2318</v>
      </c>
      <c r="E262" s="793" t="str">
        <f t="shared" si="4"/>
        <v>宮城県白石市</v>
      </c>
      <c r="F262" s="792" t="s">
        <v>2319</v>
      </c>
    </row>
    <row r="263" spans="1:6" x14ac:dyDescent="0.15">
      <c r="A263" s="792" t="s">
        <v>2303</v>
      </c>
      <c r="B263" s="792" t="s">
        <v>2320</v>
      </c>
      <c r="C263" s="792" t="s">
        <v>2305</v>
      </c>
      <c r="D263" s="792" t="s">
        <v>2321</v>
      </c>
      <c r="E263" s="793" t="str">
        <f t="shared" si="4"/>
        <v>宮城県名取市</v>
      </c>
      <c r="F263" s="792" t="s">
        <v>2322</v>
      </c>
    </row>
    <row r="264" spans="1:6" x14ac:dyDescent="0.15">
      <c r="A264" s="792" t="s">
        <v>2303</v>
      </c>
      <c r="B264" s="792" t="s">
        <v>2323</v>
      </c>
      <c r="C264" s="792" t="s">
        <v>2305</v>
      </c>
      <c r="D264" s="792" t="s">
        <v>2324</v>
      </c>
      <c r="E264" s="793" t="str">
        <f t="shared" si="4"/>
        <v>宮城県角田市</v>
      </c>
      <c r="F264" s="792" t="s">
        <v>2325</v>
      </c>
    </row>
    <row r="265" spans="1:6" x14ac:dyDescent="0.15">
      <c r="A265" s="792" t="s">
        <v>2303</v>
      </c>
      <c r="B265" s="792" t="s">
        <v>2326</v>
      </c>
      <c r="C265" s="792" t="s">
        <v>2305</v>
      </c>
      <c r="D265" s="792" t="s">
        <v>2327</v>
      </c>
      <c r="E265" s="793" t="str">
        <f t="shared" si="4"/>
        <v>宮城県多賀城市</v>
      </c>
      <c r="F265" s="792" t="s">
        <v>2328</v>
      </c>
    </row>
    <row r="266" spans="1:6" x14ac:dyDescent="0.15">
      <c r="A266" s="792" t="s">
        <v>2303</v>
      </c>
      <c r="B266" s="792" t="s">
        <v>2329</v>
      </c>
      <c r="C266" s="792" t="s">
        <v>2305</v>
      </c>
      <c r="D266" s="792" t="s">
        <v>2330</v>
      </c>
      <c r="E266" s="793" t="str">
        <f t="shared" si="4"/>
        <v>宮城県岩沼市</v>
      </c>
      <c r="F266" s="792" t="s">
        <v>2331</v>
      </c>
    </row>
    <row r="267" spans="1:6" x14ac:dyDescent="0.15">
      <c r="A267" s="792" t="s">
        <v>2303</v>
      </c>
      <c r="B267" s="792" t="s">
        <v>2332</v>
      </c>
      <c r="C267" s="792" t="s">
        <v>2305</v>
      </c>
      <c r="D267" s="792" t="s">
        <v>2333</v>
      </c>
      <c r="E267" s="793" t="str">
        <f t="shared" si="4"/>
        <v>宮城県登米市</v>
      </c>
      <c r="F267" s="792" t="s">
        <v>2334</v>
      </c>
    </row>
    <row r="268" spans="1:6" x14ac:dyDescent="0.15">
      <c r="A268" s="792" t="s">
        <v>2303</v>
      </c>
      <c r="B268" s="792" t="s">
        <v>2335</v>
      </c>
      <c r="C268" s="792" t="s">
        <v>2305</v>
      </c>
      <c r="D268" s="792" t="s">
        <v>2336</v>
      </c>
      <c r="E268" s="793" t="str">
        <f t="shared" si="4"/>
        <v>宮城県栗原市</v>
      </c>
      <c r="F268" s="792" t="s">
        <v>2337</v>
      </c>
    </row>
    <row r="269" spans="1:6" x14ac:dyDescent="0.15">
      <c r="A269" s="792" t="s">
        <v>2303</v>
      </c>
      <c r="B269" s="792" t="s">
        <v>2338</v>
      </c>
      <c r="C269" s="792" t="s">
        <v>2305</v>
      </c>
      <c r="D269" s="792" t="s">
        <v>2339</v>
      </c>
      <c r="E269" s="793" t="str">
        <f t="shared" si="4"/>
        <v>宮城県東松島市</v>
      </c>
      <c r="F269" s="792" t="s">
        <v>2340</v>
      </c>
    </row>
    <row r="270" spans="1:6" x14ac:dyDescent="0.15">
      <c r="A270" s="792" t="s">
        <v>2303</v>
      </c>
      <c r="B270" s="792" t="s">
        <v>2341</v>
      </c>
      <c r="C270" s="792" t="s">
        <v>2305</v>
      </c>
      <c r="D270" s="792" t="s">
        <v>2342</v>
      </c>
      <c r="E270" s="793" t="str">
        <f t="shared" si="4"/>
        <v>宮城県大崎市</v>
      </c>
      <c r="F270" s="792" t="s">
        <v>2343</v>
      </c>
    </row>
    <row r="271" spans="1:6" x14ac:dyDescent="0.15">
      <c r="A271" s="792" t="s">
        <v>2303</v>
      </c>
      <c r="B271" s="792" t="s">
        <v>2344</v>
      </c>
      <c r="C271" s="792" t="s">
        <v>2305</v>
      </c>
      <c r="D271" s="792" t="s">
        <v>2345</v>
      </c>
      <c r="E271" s="793" t="str">
        <f t="shared" si="4"/>
        <v>宮城県富谷市</v>
      </c>
      <c r="F271" s="792" t="s">
        <v>2346</v>
      </c>
    </row>
    <row r="272" spans="1:6" x14ac:dyDescent="0.15">
      <c r="A272" s="792" t="s">
        <v>2303</v>
      </c>
      <c r="B272" s="792" t="s">
        <v>2347</v>
      </c>
      <c r="C272" s="792" t="s">
        <v>2305</v>
      </c>
      <c r="D272" s="792" t="s">
        <v>2348</v>
      </c>
      <c r="E272" s="793" t="str">
        <f t="shared" si="4"/>
        <v>宮城県蔵王町</v>
      </c>
      <c r="F272" s="792" t="s">
        <v>2349</v>
      </c>
    </row>
    <row r="273" spans="1:6" x14ac:dyDescent="0.15">
      <c r="A273" s="792" t="s">
        <v>2303</v>
      </c>
      <c r="B273" s="792" t="s">
        <v>2350</v>
      </c>
      <c r="C273" s="792" t="s">
        <v>2305</v>
      </c>
      <c r="D273" s="792" t="s">
        <v>2351</v>
      </c>
      <c r="E273" s="793" t="str">
        <f t="shared" si="4"/>
        <v>宮城県七ヶ宿町</v>
      </c>
      <c r="F273" s="792" t="s">
        <v>2352</v>
      </c>
    </row>
    <row r="274" spans="1:6" x14ac:dyDescent="0.15">
      <c r="A274" s="792" t="s">
        <v>2303</v>
      </c>
      <c r="B274" s="792" t="s">
        <v>2353</v>
      </c>
      <c r="C274" s="792" t="s">
        <v>2305</v>
      </c>
      <c r="D274" s="792" t="s">
        <v>2354</v>
      </c>
      <c r="E274" s="793" t="str">
        <f t="shared" si="4"/>
        <v>宮城県大河原町</v>
      </c>
      <c r="F274" s="792" t="s">
        <v>2355</v>
      </c>
    </row>
    <row r="275" spans="1:6" x14ac:dyDescent="0.15">
      <c r="A275" s="792" t="s">
        <v>2303</v>
      </c>
      <c r="B275" s="792" t="s">
        <v>2356</v>
      </c>
      <c r="C275" s="792" t="s">
        <v>2305</v>
      </c>
      <c r="D275" s="792" t="s">
        <v>2357</v>
      </c>
      <c r="E275" s="793" t="str">
        <f t="shared" si="4"/>
        <v>宮城県村田町</v>
      </c>
      <c r="F275" s="792" t="s">
        <v>2358</v>
      </c>
    </row>
    <row r="276" spans="1:6" x14ac:dyDescent="0.15">
      <c r="A276" s="792" t="s">
        <v>2303</v>
      </c>
      <c r="B276" s="792" t="s">
        <v>2359</v>
      </c>
      <c r="C276" s="792" t="s">
        <v>2305</v>
      </c>
      <c r="D276" s="792" t="s">
        <v>2360</v>
      </c>
      <c r="E276" s="793" t="str">
        <f t="shared" si="4"/>
        <v>宮城県柴田町</v>
      </c>
      <c r="F276" s="792" t="s">
        <v>2361</v>
      </c>
    </row>
    <row r="277" spans="1:6" x14ac:dyDescent="0.15">
      <c r="A277" s="792" t="s">
        <v>2303</v>
      </c>
      <c r="B277" s="792" t="s">
        <v>2362</v>
      </c>
      <c r="C277" s="792" t="s">
        <v>2305</v>
      </c>
      <c r="D277" s="792" t="s">
        <v>2363</v>
      </c>
      <c r="E277" s="793" t="str">
        <f t="shared" si="4"/>
        <v>宮城県川崎町</v>
      </c>
      <c r="F277" s="792" t="s">
        <v>2364</v>
      </c>
    </row>
    <row r="278" spans="1:6" x14ac:dyDescent="0.15">
      <c r="A278" s="792" t="s">
        <v>2303</v>
      </c>
      <c r="B278" s="792" t="s">
        <v>2365</v>
      </c>
      <c r="C278" s="792" t="s">
        <v>2305</v>
      </c>
      <c r="D278" s="792" t="s">
        <v>2366</v>
      </c>
      <c r="E278" s="793" t="str">
        <f t="shared" si="4"/>
        <v>宮城県丸森町</v>
      </c>
      <c r="F278" s="792" t="s">
        <v>2367</v>
      </c>
    </row>
    <row r="279" spans="1:6" x14ac:dyDescent="0.15">
      <c r="A279" s="792" t="s">
        <v>2303</v>
      </c>
      <c r="B279" s="792" t="s">
        <v>2368</v>
      </c>
      <c r="C279" s="792" t="s">
        <v>2305</v>
      </c>
      <c r="D279" s="792" t="s">
        <v>2369</v>
      </c>
      <c r="E279" s="793" t="str">
        <f t="shared" si="4"/>
        <v>宮城県亘理町</v>
      </c>
      <c r="F279" s="792" t="s">
        <v>2370</v>
      </c>
    </row>
    <row r="280" spans="1:6" x14ac:dyDescent="0.15">
      <c r="A280" s="792" t="s">
        <v>2303</v>
      </c>
      <c r="B280" s="792" t="s">
        <v>2371</v>
      </c>
      <c r="C280" s="792" t="s">
        <v>2305</v>
      </c>
      <c r="D280" s="792" t="s">
        <v>2372</v>
      </c>
      <c r="E280" s="793" t="str">
        <f t="shared" si="4"/>
        <v>宮城県山元町</v>
      </c>
      <c r="F280" s="792" t="s">
        <v>2373</v>
      </c>
    </row>
    <row r="281" spans="1:6" x14ac:dyDescent="0.15">
      <c r="A281" s="792" t="s">
        <v>2303</v>
      </c>
      <c r="B281" s="792" t="s">
        <v>2374</v>
      </c>
      <c r="C281" s="792" t="s">
        <v>2305</v>
      </c>
      <c r="D281" s="792" t="s">
        <v>2375</v>
      </c>
      <c r="E281" s="793" t="str">
        <f t="shared" si="4"/>
        <v>宮城県松島町</v>
      </c>
      <c r="F281" s="792" t="s">
        <v>2376</v>
      </c>
    </row>
    <row r="282" spans="1:6" x14ac:dyDescent="0.15">
      <c r="A282" s="792" t="s">
        <v>2303</v>
      </c>
      <c r="B282" s="792" t="s">
        <v>2377</v>
      </c>
      <c r="C282" s="792" t="s">
        <v>2305</v>
      </c>
      <c r="D282" s="792" t="s">
        <v>2378</v>
      </c>
      <c r="E282" s="793" t="str">
        <f t="shared" si="4"/>
        <v>宮城県七ヶ浜町</v>
      </c>
      <c r="F282" s="792" t="s">
        <v>2379</v>
      </c>
    </row>
    <row r="283" spans="1:6" x14ac:dyDescent="0.15">
      <c r="A283" s="792" t="s">
        <v>2303</v>
      </c>
      <c r="B283" s="792" t="s">
        <v>2380</v>
      </c>
      <c r="C283" s="792" t="s">
        <v>2305</v>
      </c>
      <c r="D283" s="792" t="s">
        <v>2381</v>
      </c>
      <c r="E283" s="793" t="str">
        <f t="shared" si="4"/>
        <v>宮城県利府町</v>
      </c>
      <c r="F283" s="792" t="s">
        <v>2382</v>
      </c>
    </row>
    <row r="284" spans="1:6" x14ac:dyDescent="0.15">
      <c r="A284" s="792" t="s">
        <v>2303</v>
      </c>
      <c r="B284" s="792" t="s">
        <v>2383</v>
      </c>
      <c r="C284" s="792" t="s">
        <v>2305</v>
      </c>
      <c r="D284" s="792" t="s">
        <v>2384</v>
      </c>
      <c r="E284" s="793" t="str">
        <f t="shared" si="4"/>
        <v>宮城県大和町</v>
      </c>
      <c r="F284" s="792" t="s">
        <v>2385</v>
      </c>
    </row>
    <row r="285" spans="1:6" x14ac:dyDescent="0.15">
      <c r="A285" s="792" t="s">
        <v>2303</v>
      </c>
      <c r="B285" s="792" t="s">
        <v>2386</v>
      </c>
      <c r="C285" s="792" t="s">
        <v>2305</v>
      </c>
      <c r="D285" s="792" t="s">
        <v>2387</v>
      </c>
      <c r="E285" s="793" t="str">
        <f t="shared" si="4"/>
        <v>宮城県大郷町</v>
      </c>
      <c r="F285" s="792" t="s">
        <v>2388</v>
      </c>
    </row>
    <row r="286" spans="1:6" x14ac:dyDescent="0.15">
      <c r="A286" s="792" t="s">
        <v>2303</v>
      </c>
      <c r="B286" s="792" t="s">
        <v>2389</v>
      </c>
      <c r="C286" s="792" t="s">
        <v>2305</v>
      </c>
      <c r="D286" s="792" t="s">
        <v>2390</v>
      </c>
      <c r="E286" s="793" t="str">
        <f t="shared" si="4"/>
        <v>宮城県大衡村</v>
      </c>
      <c r="F286" s="792" t="s">
        <v>2391</v>
      </c>
    </row>
    <row r="287" spans="1:6" x14ac:dyDescent="0.15">
      <c r="A287" s="792" t="s">
        <v>2303</v>
      </c>
      <c r="B287" s="792" t="s">
        <v>2392</v>
      </c>
      <c r="C287" s="792" t="s">
        <v>2305</v>
      </c>
      <c r="D287" s="792" t="s">
        <v>2393</v>
      </c>
      <c r="E287" s="793" t="str">
        <f t="shared" si="4"/>
        <v>宮城県色麻町</v>
      </c>
      <c r="F287" s="792" t="s">
        <v>2394</v>
      </c>
    </row>
    <row r="288" spans="1:6" x14ac:dyDescent="0.15">
      <c r="A288" s="792" t="s">
        <v>2303</v>
      </c>
      <c r="B288" s="792" t="s">
        <v>2395</v>
      </c>
      <c r="C288" s="792" t="s">
        <v>2305</v>
      </c>
      <c r="D288" s="792" t="s">
        <v>2396</v>
      </c>
      <c r="E288" s="793" t="str">
        <f t="shared" si="4"/>
        <v>宮城県加美町</v>
      </c>
      <c r="F288" s="792" t="s">
        <v>2397</v>
      </c>
    </row>
    <row r="289" spans="1:6" x14ac:dyDescent="0.15">
      <c r="A289" s="792" t="s">
        <v>2303</v>
      </c>
      <c r="B289" s="792" t="s">
        <v>2398</v>
      </c>
      <c r="C289" s="792" t="s">
        <v>2305</v>
      </c>
      <c r="D289" s="792" t="s">
        <v>2399</v>
      </c>
      <c r="E289" s="793" t="str">
        <f t="shared" si="4"/>
        <v>宮城県涌谷町</v>
      </c>
      <c r="F289" s="792" t="s">
        <v>2400</v>
      </c>
    </row>
    <row r="290" spans="1:6" x14ac:dyDescent="0.15">
      <c r="A290" s="792" t="s">
        <v>2303</v>
      </c>
      <c r="B290" s="792" t="s">
        <v>2401</v>
      </c>
      <c r="C290" s="792" t="s">
        <v>2305</v>
      </c>
      <c r="D290" s="792" t="s">
        <v>2402</v>
      </c>
      <c r="E290" s="793" t="str">
        <f t="shared" si="4"/>
        <v>宮城県美里町</v>
      </c>
      <c r="F290" s="792" t="s">
        <v>2403</v>
      </c>
    </row>
    <row r="291" spans="1:6" x14ac:dyDescent="0.15">
      <c r="A291" s="792" t="s">
        <v>2303</v>
      </c>
      <c r="B291" s="792" t="s">
        <v>2404</v>
      </c>
      <c r="C291" s="792" t="s">
        <v>2305</v>
      </c>
      <c r="D291" s="792" t="s">
        <v>2405</v>
      </c>
      <c r="E291" s="793" t="str">
        <f t="shared" si="4"/>
        <v>宮城県女川町</v>
      </c>
      <c r="F291" s="792" t="s">
        <v>2406</v>
      </c>
    </row>
    <row r="292" spans="1:6" x14ac:dyDescent="0.15">
      <c r="A292" s="792" t="s">
        <v>2303</v>
      </c>
      <c r="B292" s="792" t="s">
        <v>2407</v>
      </c>
      <c r="C292" s="792" t="s">
        <v>2305</v>
      </c>
      <c r="D292" s="792" t="s">
        <v>2408</v>
      </c>
      <c r="E292" s="793" t="str">
        <f t="shared" si="4"/>
        <v>宮城県南三陸町</v>
      </c>
      <c r="F292" s="792" t="s">
        <v>2409</v>
      </c>
    </row>
    <row r="293" spans="1:6" x14ac:dyDescent="0.15">
      <c r="A293" s="794" t="s">
        <v>2410</v>
      </c>
      <c r="B293" s="795"/>
      <c r="C293" s="796" t="s">
        <v>2411</v>
      </c>
      <c r="D293" s="795"/>
      <c r="E293" s="793" t="str">
        <f t="shared" si="4"/>
        <v>秋田県</v>
      </c>
      <c r="F293" s="794" t="s">
        <v>2412</v>
      </c>
    </row>
    <row r="294" spans="1:6" x14ac:dyDescent="0.15">
      <c r="A294" s="792" t="s">
        <v>2413</v>
      </c>
      <c r="B294" s="792" t="s">
        <v>2414</v>
      </c>
      <c r="C294" s="792" t="s">
        <v>2415</v>
      </c>
      <c r="D294" s="792" t="s">
        <v>2416</v>
      </c>
      <c r="E294" s="793" t="str">
        <f t="shared" si="4"/>
        <v>秋田県秋田市</v>
      </c>
      <c r="F294" s="792" t="s">
        <v>2417</v>
      </c>
    </row>
    <row r="295" spans="1:6" x14ac:dyDescent="0.15">
      <c r="A295" s="792" t="s">
        <v>2413</v>
      </c>
      <c r="B295" s="792" t="s">
        <v>2418</v>
      </c>
      <c r="C295" s="792" t="s">
        <v>2415</v>
      </c>
      <c r="D295" s="792" t="s">
        <v>2419</v>
      </c>
      <c r="E295" s="793" t="str">
        <f t="shared" si="4"/>
        <v>秋田県能代市</v>
      </c>
      <c r="F295" s="792" t="s">
        <v>2420</v>
      </c>
    </row>
    <row r="296" spans="1:6" x14ac:dyDescent="0.15">
      <c r="A296" s="792" t="s">
        <v>2413</v>
      </c>
      <c r="B296" s="792" t="s">
        <v>2421</v>
      </c>
      <c r="C296" s="792" t="s">
        <v>2415</v>
      </c>
      <c r="D296" s="792" t="s">
        <v>2422</v>
      </c>
      <c r="E296" s="793" t="str">
        <f t="shared" si="4"/>
        <v>秋田県横手市</v>
      </c>
      <c r="F296" s="792" t="s">
        <v>2423</v>
      </c>
    </row>
    <row r="297" spans="1:6" x14ac:dyDescent="0.15">
      <c r="A297" s="792" t="s">
        <v>2413</v>
      </c>
      <c r="B297" s="792" t="s">
        <v>2424</v>
      </c>
      <c r="C297" s="792" t="s">
        <v>2415</v>
      </c>
      <c r="D297" s="792" t="s">
        <v>2425</v>
      </c>
      <c r="E297" s="793" t="str">
        <f t="shared" si="4"/>
        <v>秋田県大館市</v>
      </c>
      <c r="F297" s="792" t="s">
        <v>2426</v>
      </c>
    </row>
    <row r="298" spans="1:6" x14ac:dyDescent="0.15">
      <c r="A298" s="792" t="s">
        <v>2413</v>
      </c>
      <c r="B298" s="792" t="s">
        <v>2427</v>
      </c>
      <c r="C298" s="792" t="s">
        <v>2415</v>
      </c>
      <c r="D298" s="792" t="s">
        <v>2428</v>
      </c>
      <c r="E298" s="793" t="str">
        <f t="shared" si="4"/>
        <v>秋田県男鹿市</v>
      </c>
      <c r="F298" s="792" t="s">
        <v>2429</v>
      </c>
    </row>
    <row r="299" spans="1:6" x14ac:dyDescent="0.15">
      <c r="A299" s="792" t="s">
        <v>2413</v>
      </c>
      <c r="B299" s="792" t="s">
        <v>2430</v>
      </c>
      <c r="C299" s="792" t="s">
        <v>2415</v>
      </c>
      <c r="D299" s="792" t="s">
        <v>2431</v>
      </c>
      <c r="E299" s="793" t="str">
        <f t="shared" si="4"/>
        <v>秋田県湯沢市</v>
      </c>
      <c r="F299" s="792" t="s">
        <v>2432</v>
      </c>
    </row>
    <row r="300" spans="1:6" x14ac:dyDescent="0.15">
      <c r="A300" s="792" t="s">
        <v>2413</v>
      </c>
      <c r="B300" s="792" t="s">
        <v>2433</v>
      </c>
      <c r="C300" s="792" t="s">
        <v>2415</v>
      </c>
      <c r="D300" s="792" t="s">
        <v>2434</v>
      </c>
      <c r="E300" s="793" t="str">
        <f t="shared" si="4"/>
        <v>秋田県鹿角市</v>
      </c>
      <c r="F300" s="792" t="s">
        <v>2435</v>
      </c>
    </row>
    <row r="301" spans="1:6" x14ac:dyDescent="0.15">
      <c r="A301" s="792" t="s">
        <v>2413</v>
      </c>
      <c r="B301" s="792" t="s">
        <v>2436</v>
      </c>
      <c r="C301" s="792" t="s">
        <v>2415</v>
      </c>
      <c r="D301" s="792" t="s">
        <v>2437</v>
      </c>
      <c r="E301" s="793" t="str">
        <f t="shared" si="4"/>
        <v>秋田県由利本荘市</v>
      </c>
      <c r="F301" s="792" t="s">
        <v>2438</v>
      </c>
    </row>
    <row r="302" spans="1:6" x14ac:dyDescent="0.15">
      <c r="A302" s="792" t="s">
        <v>2413</v>
      </c>
      <c r="B302" s="792" t="s">
        <v>2439</v>
      </c>
      <c r="C302" s="792" t="s">
        <v>2415</v>
      </c>
      <c r="D302" s="792" t="s">
        <v>2440</v>
      </c>
      <c r="E302" s="793" t="str">
        <f t="shared" si="4"/>
        <v>秋田県潟上市</v>
      </c>
      <c r="F302" s="792" t="s">
        <v>2441</v>
      </c>
    </row>
    <row r="303" spans="1:6" x14ac:dyDescent="0.15">
      <c r="A303" s="792" t="s">
        <v>2413</v>
      </c>
      <c r="B303" s="792" t="s">
        <v>2442</v>
      </c>
      <c r="C303" s="792" t="s">
        <v>2415</v>
      </c>
      <c r="D303" s="792" t="s">
        <v>2443</v>
      </c>
      <c r="E303" s="793" t="str">
        <f t="shared" si="4"/>
        <v>秋田県大仙市</v>
      </c>
      <c r="F303" s="792" t="s">
        <v>2444</v>
      </c>
    </row>
    <row r="304" spans="1:6" x14ac:dyDescent="0.15">
      <c r="A304" s="792" t="s">
        <v>2413</v>
      </c>
      <c r="B304" s="792" t="s">
        <v>2445</v>
      </c>
      <c r="C304" s="792" t="s">
        <v>2415</v>
      </c>
      <c r="D304" s="792" t="s">
        <v>2446</v>
      </c>
      <c r="E304" s="793" t="str">
        <f t="shared" si="4"/>
        <v>秋田県北秋田市</v>
      </c>
      <c r="F304" s="792" t="s">
        <v>2447</v>
      </c>
    </row>
    <row r="305" spans="1:6" x14ac:dyDescent="0.15">
      <c r="A305" s="792" t="s">
        <v>2413</v>
      </c>
      <c r="B305" s="792" t="s">
        <v>2448</v>
      </c>
      <c r="C305" s="792" t="s">
        <v>2415</v>
      </c>
      <c r="D305" s="792" t="s">
        <v>2449</v>
      </c>
      <c r="E305" s="793" t="str">
        <f t="shared" si="4"/>
        <v>秋田県にかほ市</v>
      </c>
      <c r="F305" s="792" t="s">
        <v>2450</v>
      </c>
    </row>
    <row r="306" spans="1:6" x14ac:dyDescent="0.15">
      <c r="A306" s="792" t="s">
        <v>2413</v>
      </c>
      <c r="B306" s="792" t="s">
        <v>2451</v>
      </c>
      <c r="C306" s="792" t="s">
        <v>2415</v>
      </c>
      <c r="D306" s="792" t="s">
        <v>2452</v>
      </c>
      <c r="E306" s="793" t="str">
        <f t="shared" si="4"/>
        <v>秋田県仙北市</v>
      </c>
      <c r="F306" s="792" t="s">
        <v>2453</v>
      </c>
    </row>
    <row r="307" spans="1:6" x14ac:dyDescent="0.15">
      <c r="A307" s="792" t="s">
        <v>2413</v>
      </c>
      <c r="B307" s="792" t="s">
        <v>2454</v>
      </c>
      <c r="C307" s="792" t="s">
        <v>2415</v>
      </c>
      <c r="D307" s="792" t="s">
        <v>2455</v>
      </c>
      <c r="E307" s="793" t="str">
        <f t="shared" si="4"/>
        <v>秋田県小坂町</v>
      </c>
      <c r="F307" s="792" t="s">
        <v>2456</v>
      </c>
    </row>
    <row r="308" spans="1:6" x14ac:dyDescent="0.15">
      <c r="A308" s="792" t="s">
        <v>2413</v>
      </c>
      <c r="B308" s="792" t="s">
        <v>2457</v>
      </c>
      <c r="C308" s="792" t="s">
        <v>2415</v>
      </c>
      <c r="D308" s="792" t="s">
        <v>2458</v>
      </c>
      <c r="E308" s="793" t="str">
        <f t="shared" si="4"/>
        <v>秋田県上小阿仁村</v>
      </c>
      <c r="F308" s="792" t="s">
        <v>2459</v>
      </c>
    </row>
    <row r="309" spans="1:6" x14ac:dyDescent="0.15">
      <c r="A309" s="792" t="s">
        <v>2413</v>
      </c>
      <c r="B309" s="792" t="s">
        <v>2460</v>
      </c>
      <c r="C309" s="792" t="s">
        <v>2415</v>
      </c>
      <c r="D309" s="792" t="s">
        <v>2461</v>
      </c>
      <c r="E309" s="793" t="str">
        <f t="shared" si="4"/>
        <v>秋田県藤里町</v>
      </c>
      <c r="F309" s="792" t="s">
        <v>2462</v>
      </c>
    </row>
    <row r="310" spans="1:6" x14ac:dyDescent="0.15">
      <c r="A310" s="792" t="s">
        <v>2413</v>
      </c>
      <c r="B310" s="792" t="s">
        <v>2463</v>
      </c>
      <c r="C310" s="792" t="s">
        <v>2415</v>
      </c>
      <c r="D310" s="792" t="s">
        <v>2464</v>
      </c>
      <c r="E310" s="793" t="str">
        <f t="shared" si="4"/>
        <v>秋田県三種町</v>
      </c>
      <c r="F310" s="792" t="s">
        <v>2465</v>
      </c>
    </row>
    <row r="311" spans="1:6" x14ac:dyDescent="0.15">
      <c r="A311" s="792" t="s">
        <v>2413</v>
      </c>
      <c r="B311" s="792" t="s">
        <v>2466</v>
      </c>
      <c r="C311" s="792" t="s">
        <v>2415</v>
      </c>
      <c r="D311" s="792" t="s">
        <v>2467</v>
      </c>
      <c r="E311" s="793" t="str">
        <f t="shared" si="4"/>
        <v>秋田県八峰町</v>
      </c>
      <c r="F311" s="792" t="s">
        <v>2468</v>
      </c>
    </row>
    <row r="312" spans="1:6" x14ac:dyDescent="0.15">
      <c r="A312" s="792" t="s">
        <v>2413</v>
      </c>
      <c r="B312" s="792" t="s">
        <v>2469</v>
      </c>
      <c r="C312" s="792" t="s">
        <v>2415</v>
      </c>
      <c r="D312" s="792" t="s">
        <v>2470</v>
      </c>
      <c r="E312" s="793" t="str">
        <f t="shared" si="4"/>
        <v>秋田県五城目町</v>
      </c>
      <c r="F312" s="792" t="s">
        <v>2471</v>
      </c>
    </row>
    <row r="313" spans="1:6" x14ac:dyDescent="0.15">
      <c r="A313" s="792" t="s">
        <v>2413</v>
      </c>
      <c r="B313" s="792" t="s">
        <v>2472</v>
      </c>
      <c r="C313" s="792" t="s">
        <v>2415</v>
      </c>
      <c r="D313" s="792" t="s">
        <v>2473</v>
      </c>
      <c r="E313" s="793" t="str">
        <f t="shared" si="4"/>
        <v>秋田県八郎潟町</v>
      </c>
      <c r="F313" s="792" t="s">
        <v>2474</v>
      </c>
    </row>
    <row r="314" spans="1:6" x14ac:dyDescent="0.15">
      <c r="A314" s="792" t="s">
        <v>2413</v>
      </c>
      <c r="B314" s="792" t="s">
        <v>2475</v>
      </c>
      <c r="C314" s="792" t="s">
        <v>2415</v>
      </c>
      <c r="D314" s="792" t="s">
        <v>2476</v>
      </c>
      <c r="E314" s="793" t="str">
        <f t="shared" si="4"/>
        <v>秋田県井川町</v>
      </c>
      <c r="F314" s="792" t="s">
        <v>2477</v>
      </c>
    </row>
    <row r="315" spans="1:6" x14ac:dyDescent="0.15">
      <c r="A315" s="792" t="s">
        <v>2413</v>
      </c>
      <c r="B315" s="792" t="s">
        <v>2478</v>
      </c>
      <c r="C315" s="792" t="s">
        <v>2415</v>
      </c>
      <c r="D315" s="792" t="s">
        <v>2479</v>
      </c>
      <c r="E315" s="793" t="str">
        <f t="shared" si="4"/>
        <v>秋田県大潟村</v>
      </c>
      <c r="F315" s="792" t="s">
        <v>2480</v>
      </c>
    </row>
    <row r="316" spans="1:6" x14ac:dyDescent="0.15">
      <c r="A316" s="792" t="s">
        <v>2413</v>
      </c>
      <c r="B316" s="792" t="s">
        <v>2481</v>
      </c>
      <c r="C316" s="792" t="s">
        <v>2415</v>
      </c>
      <c r="D316" s="792" t="s">
        <v>2482</v>
      </c>
      <c r="E316" s="793" t="str">
        <f t="shared" si="4"/>
        <v>秋田県美郷町</v>
      </c>
      <c r="F316" s="792" t="s">
        <v>2483</v>
      </c>
    </row>
    <row r="317" spans="1:6" x14ac:dyDescent="0.15">
      <c r="A317" s="792" t="s">
        <v>2413</v>
      </c>
      <c r="B317" s="792" t="s">
        <v>2484</v>
      </c>
      <c r="C317" s="792" t="s">
        <v>2415</v>
      </c>
      <c r="D317" s="792" t="s">
        <v>2485</v>
      </c>
      <c r="E317" s="793" t="str">
        <f t="shared" si="4"/>
        <v>秋田県羽後町</v>
      </c>
      <c r="F317" s="792" t="s">
        <v>2486</v>
      </c>
    </row>
    <row r="318" spans="1:6" x14ac:dyDescent="0.15">
      <c r="A318" s="792" t="s">
        <v>2413</v>
      </c>
      <c r="B318" s="792" t="s">
        <v>2487</v>
      </c>
      <c r="C318" s="792" t="s">
        <v>2415</v>
      </c>
      <c r="D318" s="792" t="s">
        <v>2488</v>
      </c>
      <c r="E318" s="793" t="str">
        <f t="shared" si="4"/>
        <v>秋田県東成瀬村</v>
      </c>
      <c r="F318" s="792" t="s">
        <v>2489</v>
      </c>
    </row>
    <row r="319" spans="1:6" x14ac:dyDescent="0.15">
      <c r="A319" s="794" t="s">
        <v>2490</v>
      </c>
      <c r="B319" s="795"/>
      <c r="C319" s="796" t="s">
        <v>2491</v>
      </c>
      <c r="D319" s="795"/>
      <c r="E319" s="793" t="str">
        <f t="shared" si="4"/>
        <v>山形県</v>
      </c>
      <c r="F319" s="794" t="s">
        <v>2492</v>
      </c>
    </row>
    <row r="320" spans="1:6" x14ac:dyDescent="0.15">
      <c r="A320" s="792" t="s">
        <v>2493</v>
      </c>
      <c r="B320" s="792" t="s">
        <v>2494</v>
      </c>
      <c r="C320" s="792" t="s">
        <v>2495</v>
      </c>
      <c r="D320" s="792" t="s">
        <v>2496</v>
      </c>
      <c r="E320" s="793" t="str">
        <f t="shared" si="4"/>
        <v>山形県山形市</v>
      </c>
      <c r="F320" s="792" t="s">
        <v>2497</v>
      </c>
    </row>
    <row r="321" spans="1:6" x14ac:dyDescent="0.15">
      <c r="A321" s="792" t="s">
        <v>2493</v>
      </c>
      <c r="B321" s="792" t="s">
        <v>2498</v>
      </c>
      <c r="C321" s="792" t="s">
        <v>2495</v>
      </c>
      <c r="D321" s="792" t="s">
        <v>2499</v>
      </c>
      <c r="E321" s="793" t="str">
        <f t="shared" si="4"/>
        <v>山形県米沢市</v>
      </c>
      <c r="F321" s="792" t="s">
        <v>2500</v>
      </c>
    </row>
    <row r="322" spans="1:6" x14ac:dyDescent="0.15">
      <c r="A322" s="792" t="s">
        <v>2493</v>
      </c>
      <c r="B322" s="792" t="s">
        <v>2501</v>
      </c>
      <c r="C322" s="792" t="s">
        <v>2495</v>
      </c>
      <c r="D322" s="792" t="s">
        <v>2502</v>
      </c>
      <c r="E322" s="793" t="str">
        <f t="shared" si="4"/>
        <v>山形県鶴岡市</v>
      </c>
      <c r="F322" s="792" t="s">
        <v>2503</v>
      </c>
    </row>
    <row r="323" spans="1:6" x14ac:dyDescent="0.15">
      <c r="A323" s="792" t="s">
        <v>2493</v>
      </c>
      <c r="B323" s="792" t="s">
        <v>2504</v>
      </c>
      <c r="C323" s="792" t="s">
        <v>2495</v>
      </c>
      <c r="D323" s="792" t="s">
        <v>2505</v>
      </c>
      <c r="E323" s="793" t="str">
        <f t="shared" ref="E323:E386" si="5">CONCATENATE(A323,B323)</f>
        <v>山形県酒田市</v>
      </c>
      <c r="F323" s="792" t="s">
        <v>2506</v>
      </c>
    </row>
    <row r="324" spans="1:6" x14ac:dyDescent="0.15">
      <c r="A324" s="792" t="s">
        <v>2493</v>
      </c>
      <c r="B324" s="792" t="s">
        <v>2507</v>
      </c>
      <c r="C324" s="792" t="s">
        <v>2495</v>
      </c>
      <c r="D324" s="792" t="s">
        <v>2508</v>
      </c>
      <c r="E324" s="793" t="str">
        <f t="shared" si="5"/>
        <v>山形県新庄市</v>
      </c>
      <c r="F324" s="792" t="s">
        <v>2509</v>
      </c>
    </row>
    <row r="325" spans="1:6" x14ac:dyDescent="0.15">
      <c r="A325" s="792" t="s">
        <v>2493</v>
      </c>
      <c r="B325" s="792" t="s">
        <v>2510</v>
      </c>
      <c r="C325" s="792" t="s">
        <v>2495</v>
      </c>
      <c r="D325" s="792" t="s">
        <v>2511</v>
      </c>
      <c r="E325" s="793" t="str">
        <f t="shared" si="5"/>
        <v>山形県寒河江市</v>
      </c>
      <c r="F325" s="792" t="s">
        <v>2512</v>
      </c>
    </row>
    <row r="326" spans="1:6" x14ac:dyDescent="0.15">
      <c r="A326" s="792" t="s">
        <v>2493</v>
      </c>
      <c r="B326" s="792" t="s">
        <v>2513</v>
      </c>
      <c r="C326" s="792" t="s">
        <v>2495</v>
      </c>
      <c r="D326" s="792" t="s">
        <v>2514</v>
      </c>
      <c r="E326" s="793" t="str">
        <f t="shared" si="5"/>
        <v>山形県上山市</v>
      </c>
      <c r="F326" s="792" t="s">
        <v>2515</v>
      </c>
    </row>
    <row r="327" spans="1:6" x14ac:dyDescent="0.15">
      <c r="A327" s="792" t="s">
        <v>2493</v>
      </c>
      <c r="B327" s="792" t="s">
        <v>2516</v>
      </c>
      <c r="C327" s="792" t="s">
        <v>2495</v>
      </c>
      <c r="D327" s="792" t="s">
        <v>2517</v>
      </c>
      <c r="E327" s="793" t="str">
        <f t="shared" si="5"/>
        <v>山形県村山市</v>
      </c>
      <c r="F327" s="792" t="s">
        <v>2518</v>
      </c>
    </row>
    <row r="328" spans="1:6" x14ac:dyDescent="0.15">
      <c r="A328" s="792" t="s">
        <v>2493</v>
      </c>
      <c r="B328" s="792" t="s">
        <v>2519</v>
      </c>
      <c r="C328" s="792" t="s">
        <v>2495</v>
      </c>
      <c r="D328" s="792" t="s">
        <v>2520</v>
      </c>
      <c r="E328" s="793" t="str">
        <f t="shared" si="5"/>
        <v>山形県長井市</v>
      </c>
      <c r="F328" s="792" t="s">
        <v>2521</v>
      </c>
    </row>
    <row r="329" spans="1:6" x14ac:dyDescent="0.15">
      <c r="A329" s="792" t="s">
        <v>2493</v>
      </c>
      <c r="B329" s="792" t="s">
        <v>2522</v>
      </c>
      <c r="C329" s="792" t="s">
        <v>2495</v>
      </c>
      <c r="D329" s="792" t="s">
        <v>2523</v>
      </c>
      <c r="E329" s="793" t="str">
        <f t="shared" si="5"/>
        <v>山形県天童市</v>
      </c>
      <c r="F329" s="792" t="s">
        <v>2524</v>
      </c>
    </row>
    <row r="330" spans="1:6" x14ac:dyDescent="0.15">
      <c r="A330" s="792" t="s">
        <v>2493</v>
      </c>
      <c r="B330" s="792" t="s">
        <v>2525</v>
      </c>
      <c r="C330" s="792" t="s">
        <v>2495</v>
      </c>
      <c r="D330" s="792" t="s">
        <v>2526</v>
      </c>
      <c r="E330" s="793" t="str">
        <f t="shared" si="5"/>
        <v>山形県東根市</v>
      </c>
      <c r="F330" s="792" t="s">
        <v>2527</v>
      </c>
    </row>
    <row r="331" spans="1:6" x14ac:dyDescent="0.15">
      <c r="A331" s="792" t="s">
        <v>2493</v>
      </c>
      <c r="B331" s="792" t="s">
        <v>2528</v>
      </c>
      <c r="C331" s="792" t="s">
        <v>2495</v>
      </c>
      <c r="D331" s="792" t="s">
        <v>2529</v>
      </c>
      <c r="E331" s="793" t="str">
        <f t="shared" si="5"/>
        <v>山形県尾花沢市</v>
      </c>
      <c r="F331" s="792" t="s">
        <v>2530</v>
      </c>
    </row>
    <row r="332" spans="1:6" x14ac:dyDescent="0.15">
      <c r="A332" s="792" t="s">
        <v>2493</v>
      </c>
      <c r="B332" s="792" t="s">
        <v>2531</v>
      </c>
      <c r="C332" s="792" t="s">
        <v>2495</v>
      </c>
      <c r="D332" s="792" t="s">
        <v>2532</v>
      </c>
      <c r="E332" s="793" t="str">
        <f t="shared" si="5"/>
        <v>山形県南陽市</v>
      </c>
      <c r="F332" s="792" t="s">
        <v>2533</v>
      </c>
    </row>
    <row r="333" spans="1:6" x14ac:dyDescent="0.15">
      <c r="A333" s="792" t="s">
        <v>2493</v>
      </c>
      <c r="B333" s="792" t="s">
        <v>2534</v>
      </c>
      <c r="C333" s="792" t="s">
        <v>2495</v>
      </c>
      <c r="D333" s="792" t="s">
        <v>2535</v>
      </c>
      <c r="E333" s="793" t="str">
        <f t="shared" si="5"/>
        <v>山形県山辺町</v>
      </c>
      <c r="F333" s="792" t="s">
        <v>2536</v>
      </c>
    </row>
    <row r="334" spans="1:6" x14ac:dyDescent="0.15">
      <c r="A334" s="792" t="s">
        <v>2493</v>
      </c>
      <c r="B334" s="792" t="s">
        <v>2537</v>
      </c>
      <c r="C334" s="792" t="s">
        <v>2495</v>
      </c>
      <c r="D334" s="792" t="s">
        <v>2538</v>
      </c>
      <c r="E334" s="793" t="str">
        <f t="shared" si="5"/>
        <v>山形県中山町</v>
      </c>
      <c r="F334" s="792" t="s">
        <v>2539</v>
      </c>
    </row>
    <row r="335" spans="1:6" x14ac:dyDescent="0.15">
      <c r="A335" s="792" t="s">
        <v>2493</v>
      </c>
      <c r="B335" s="792" t="s">
        <v>2540</v>
      </c>
      <c r="C335" s="792" t="s">
        <v>2495</v>
      </c>
      <c r="D335" s="792" t="s">
        <v>2541</v>
      </c>
      <c r="E335" s="793" t="str">
        <f t="shared" si="5"/>
        <v>山形県河北町</v>
      </c>
      <c r="F335" s="792" t="s">
        <v>2542</v>
      </c>
    </row>
    <row r="336" spans="1:6" x14ac:dyDescent="0.15">
      <c r="A336" s="792" t="s">
        <v>2493</v>
      </c>
      <c r="B336" s="792" t="s">
        <v>2543</v>
      </c>
      <c r="C336" s="792" t="s">
        <v>2495</v>
      </c>
      <c r="D336" s="792" t="s">
        <v>2544</v>
      </c>
      <c r="E336" s="793" t="str">
        <f t="shared" si="5"/>
        <v>山形県西川町</v>
      </c>
      <c r="F336" s="792" t="s">
        <v>2545</v>
      </c>
    </row>
    <row r="337" spans="1:6" x14ac:dyDescent="0.15">
      <c r="A337" s="792" t="s">
        <v>2493</v>
      </c>
      <c r="B337" s="792" t="s">
        <v>2546</v>
      </c>
      <c r="C337" s="792" t="s">
        <v>2495</v>
      </c>
      <c r="D337" s="792" t="s">
        <v>2547</v>
      </c>
      <c r="E337" s="793" t="str">
        <f t="shared" si="5"/>
        <v>山形県朝日町</v>
      </c>
      <c r="F337" s="792" t="s">
        <v>2548</v>
      </c>
    </row>
    <row r="338" spans="1:6" x14ac:dyDescent="0.15">
      <c r="A338" s="792" t="s">
        <v>2493</v>
      </c>
      <c r="B338" s="792" t="s">
        <v>2549</v>
      </c>
      <c r="C338" s="792" t="s">
        <v>2495</v>
      </c>
      <c r="D338" s="792" t="s">
        <v>2550</v>
      </c>
      <c r="E338" s="793" t="str">
        <f t="shared" si="5"/>
        <v>山形県大江町</v>
      </c>
      <c r="F338" s="792" t="s">
        <v>2551</v>
      </c>
    </row>
    <row r="339" spans="1:6" x14ac:dyDescent="0.15">
      <c r="A339" s="792" t="s">
        <v>2493</v>
      </c>
      <c r="B339" s="792" t="s">
        <v>2552</v>
      </c>
      <c r="C339" s="792" t="s">
        <v>2495</v>
      </c>
      <c r="D339" s="792" t="s">
        <v>2553</v>
      </c>
      <c r="E339" s="793" t="str">
        <f t="shared" si="5"/>
        <v>山形県大石田町</v>
      </c>
      <c r="F339" s="792" t="s">
        <v>2554</v>
      </c>
    </row>
    <row r="340" spans="1:6" x14ac:dyDescent="0.15">
      <c r="A340" s="792" t="s">
        <v>2493</v>
      </c>
      <c r="B340" s="792" t="s">
        <v>2555</v>
      </c>
      <c r="C340" s="792" t="s">
        <v>2495</v>
      </c>
      <c r="D340" s="792" t="s">
        <v>2556</v>
      </c>
      <c r="E340" s="793" t="str">
        <f t="shared" si="5"/>
        <v>山形県金山町</v>
      </c>
      <c r="F340" s="792" t="s">
        <v>2557</v>
      </c>
    </row>
    <row r="341" spans="1:6" x14ac:dyDescent="0.15">
      <c r="A341" s="792" t="s">
        <v>2493</v>
      </c>
      <c r="B341" s="792" t="s">
        <v>2558</v>
      </c>
      <c r="C341" s="792" t="s">
        <v>2495</v>
      </c>
      <c r="D341" s="792" t="s">
        <v>2559</v>
      </c>
      <c r="E341" s="793" t="str">
        <f t="shared" si="5"/>
        <v>山形県最上町</v>
      </c>
      <c r="F341" s="792" t="s">
        <v>2560</v>
      </c>
    </row>
    <row r="342" spans="1:6" x14ac:dyDescent="0.15">
      <c r="A342" s="792" t="s">
        <v>2493</v>
      </c>
      <c r="B342" s="792" t="s">
        <v>2561</v>
      </c>
      <c r="C342" s="792" t="s">
        <v>2495</v>
      </c>
      <c r="D342" s="792" t="s">
        <v>2562</v>
      </c>
      <c r="E342" s="793" t="str">
        <f t="shared" si="5"/>
        <v>山形県舟形町</v>
      </c>
      <c r="F342" s="792" t="s">
        <v>2563</v>
      </c>
    </row>
    <row r="343" spans="1:6" x14ac:dyDescent="0.15">
      <c r="A343" s="792" t="s">
        <v>2493</v>
      </c>
      <c r="B343" s="792" t="s">
        <v>2564</v>
      </c>
      <c r="C343" s="792" t="s">
        <v>2495</v>
      </c>
      <c r="D343" s="792" t="s">
        <v>2565</v>
      </c>
      <c r="E343" s="793" t="str">
        <f t="shared" si="5"/>
        <v>山形県真室川町</v>
      </c>
      <c r="F343" s="792" t="s">
        <v>2566</v>
      </c>
    </row>
    <row r="344" spans="1:6" x14ac:dyDescent="0.15">
      <c r="A344" s="792" t="s">
        <v>2493</v>
      </c>
      <c r="B344" s="792" t="s">
        <v>2567</v>
      </c>
      <c r="C344" s="792" t="s">
        <v>2495</v>
      </c>
      <c r="D344" s="792" t="s">
        <v>2568</v>
      </c>
      <c r="E344" s="793" t="str">
        <f t="shared" si="5"/>
        <v>山形県大蔵村</v>
      </c>
      <c r="F344" s="792" t="s">
        <v>2569</v>
      </c>
    </row>
    <row r="345" spans="1:6" x14ac:dyDescent="0.15">
      <c r="A345" s="792" t="s">
        <v>2493</v>
      </c>
      <c r="B345" s="792" t="s">
        <v>2570</v>
      </c>
      <c r="C345" s="792" t="s">
        <v>2495</v>
      </c>
      <c r="D345" s="792" t="s">
        <v>2571</v>
      </c>
      <c r="E345" s="793" t="str">
        <f t="shared" si="5"/>
        <v>山形県鮭川村</v>
      </c>
      <c r="F345" s="792" t="s">
        <v>2572</v>
      </c>
    </row>
    <row r="346" spans="1:6" x14ac:dyDescent="0.15">
      <c r="A346" s="792" t="s">
        <v>2493</v>
      </c>
      <c r="B346" s="792" t="s">
        <v>2573</v>
      </c>
      <c r="C346" s="792" t="s">
        <v>2495</v>
      </c>
      <c r="D346" s="792" t="s">
        <v>2574</v>
      </c>
      <c r="E346" s="793" t="str">
        <f t="shared" si="5"/>
        <v>山形県戸沢村</v>
      </c>
      <c r="F346" s="792" t="s">
        <v>2575</v>
      </c>
    </row>
    <row r="347" spans="1:6" x14ac:dyDescent="0.15">
      <c r="A347" s="792" t="s">
        <v>2493</v>
      </c>
      <c r="B347" s="792" t="s">
        <v>2576</v>
      </c>
      <c r="C347" s="792" t="s">
        <v>2495</v>
      </c>
      <c r="D347" s="792" t="s">
        <v>2577</v>
      </c>
      <c r="E347" s="793" t="str">
        <f t="shared" si="5"/>
        <v>山形県高畠町</v>
      </c>
      <c r="F347" s="792" t="s">
        <v>2578</v>
      </c>
    </row>
    <row r="348" spans="1:6" x14ac:dyDescent="0.15">
      <c r="A348" s="792" t="s">
        <v>2493</v>
      </c>
      <c r="B348" s="792" t="s">
        <v>2579</v>
      </c>
      <c r="C348" s="792" t="s">
        <v>2495</v>
      </c>
      <c r="D348" s="792" t="s">
        <v>2580</v>
      </c>
      <c r="E348" s="793" t="str">
        <f t="shared" si="5"/>
        <v>山形県川西町</v>
      </c>
      <c r="F348" s="792" t="s">
        <v>2581</v>
      </c>
    </row>
    <row r="349" spans="1:6" x14ac:dyDescent="0.15">
      <c r="A349" s="792" t="s">
        <v>2493</v>
      </c>
      <c r="B349" s="792" t="s">
        <v>2582</v>
      </c>
      <c r="C349" s="792" t="s">
        <v>2495</v>
      </c>
      <c r="D349" s="792" t="s">
        <v>2583</v>
      </c>
      <c r="E349" s="793" t="str">
        <f t="shared" si="5"/>
        <v>山形県小国町</v>
      </c>
      <c r="F349" s="792" t="s">
        <v>2584</v>
      </c>
    </row>
    <row r="350" spans="1:6" x14ac:dyDescent="0.15">
      <c r="A350" s="792" t="s">
        <v>2493</v>
      </c>
      <c r="B350" s="792" t="s">
        <v>2585</v>
      </c>
      <c r="C350" s="792" t="s">
        <v>2495</v>
      </c>
      <c r="D350" s="792" t="s">
        <v>2586</v>
      </c>
      <c r="E350" s="793" t="str">
        <f t="shared" si="5"/>
        <v>山形県白鷹町</v>
      </c>
      <c r="F350" s="792" t="s">
        <v>2587</v>
      </c>
    </row>
    <row r="351" spans="1:6" x14ac:dyDescent="0.15">
      <c r="A351" s="792" t="s">
        <v>2493</v>
      </c>
      <c r="B351" s="792" t="s">
        <v>2588</v>
      </c>
      <c r="C351" s="792" t="s">
        <v>2495</v>
      </c>
      <c r="D351" s="792" t="s">
        <v>2589</v>
      </c>
      <c r="E351" s="793" t="str">
        <f t="shared" si="5"/>
        <v>山形県飯豊町</v>
      </c>
      <c r="F351" s="792" t="s">
        <v>2590</v>
      </c>
    </row>
    <row r="352" spans="1:6" x14ac:dyDescent="0.15">
      <c r="A352" s="792" t="s">
        <v>2493</v>
      </c>
      <c r="B352" s="792" t="s">
        <v>2591</v>
      </c>
      <c r="C352" s="792" t="s">
        <v>2495</v>
      </c>
      <c r="D352" s="792" t="s">
        <v>2592</v>
      </c>
      <c r="E352" s="793" t="str">
        <f t="shared" si="5"/>
        <v>山形県三川町</v>
      </c>
      <c r="F352" s="792" t="s">
        <v>2593</v>
      </c>
    </row>
    <row r="353" spans="1:6" x14ac:dyDescent="0.15">
      <c r="A353" s="792" t="s">
        <v>2493</v>
      </c>
      <c r="B353" s="792" t="s">
        <v>2594</v>
      </c>
      <c r="C353" s="792" t="s">
        <v>2495</v>
      </c>
      <c r="D353" s="792" t="s">
        <v>2595</v>
      </c>
      <c r="E353" s="793" t="str">
        <f t="shared" si="5"/>
        <v>山形県庄内町</v>
      </c>
      <c r="F353" s="792" t="s">
        <v>2596</v>
      </c>
    </row>
    <row r="354" spans="1:6" x14ac:dyDescent="0.15">
      <c r="A354" s="792" t="s">
        <v>2493</v>
      </c>
      <c r="B354" s="792" t="s">
        <v>2597</v>
      </c>
      <c r="C354" s="792" t="s">
        <v>2495</v>
      </c>
      <c r="D354" s="792" t="s">
        <v>2598</v>
      </c>
      <c r="E354" s="793" t="str">
        <f t="shared" si="5"/>
        <v>山形県遊佐町</v>
      </c>
      <c r="F354" s="792" t="s">
        <v>2599</v>
      </c>
    </row>
    <row r="355" spans="1:6" x14ac:dyDescent="0.15">
      <c r="A355" s="794" t="s">
        <v>2600</v>
      </c>
      <c r="B355" s="795"/>
      <c r="C355" s="796" t="s">
        <v>2601</v>
      </c>
      <c r="D355" s="795"/>
      <c r="E355" s="793" t="str">
        <f t="shared" si="5"/>
        <v>福島県</v>
      </c>
      <c r="F355" s="794" t="s">
        <v>2602</v>
      </c>
    </row>
    <row r="356" spans="1:6" x14ac:dyDescent="0.15">
      <c r="A356" s="792" t="s">
        <v>2603</v>
      </c>
      <c r="B356" s="792" t="s">
        <v>2604</v>
      </c>
      <c r="C356" s="792" t="s">
        <v>2605</v>
      </c>
      <c r="D356" s="792" t="s">
        <v>2606</v>
      </c>
      <c r="E356" s="793" t="str">
        <f t="shared" si="5"/>
        <v>福島県福島市</v>
      </c>
      <c r="F356" s="792" t="s">
        <v>2607</v>
      </c>
    </row>
    <row r="357" spans="1:6" x14ac:dyDescent="0.15">
      <c r="A357" s="792" t="s">
        <v>2603</v>
      </c>
      <c r="B357" s="792" t="s">
        <v>2608</v>
      </c>
      <c r="C357" s="792" t="s">
        <v>2605</v>
      </c>
      <c r="D357" s="792" t="s">
        <v>2609</v>
      </c>
      <c r="E357" s="793" t="str">
        <f t="shared" si="5"/>
        <v>福島県会津若松市</v>
      </c>
      <c r="F357" s="792" t="s">
        <v>2610</v>
      </c>
    </row>
    <row r="358" spans="1:6" x14ac:dyDescent="0.15">
      <c r="A358" s="792" t="s">
        <v>2603</v>
      </c>
      <c r="B358" s="792" t="s">
        <v>2611</v>
      </c>
      <c r="C358" s="792" t="s">
        <v>2605</v>
      </c>
      <c r="D358" s="792" t="s">
        <v>2612</v>
      </c>
      <c r="E358" s="793" t="str">
        <f t="shared" si="5"/>
        <v>福島県郡山市</v>
      </c>
      <c r="F358" s="792" t="s">
        <v>2613</v>
      </c>
    </row>
    <row r="359" spans="1:6" x14ac:dyDescent="0.15">
      <c r="A359" s="792" t="s">
        <v>2603</v>
      </c>
      <c r="B359" s="792" t="s">
        <v>2614</v>
      </c>
      <c r="C359" s="792" t="s">
        <v>2605</v>
      </c>
      <c r="D359" s="792" t="s">
        <v>2615</v>
      </c>
      <c r="E359" s="793" t="str">
        <f t="shared" si="5"/>
        <v>福島県いわき市</v>
      </c>
      <c r="F359" s="792" t="s">
        <v>2616</v>
      </c>
    </row>
    <row r="360" spans="1:6" x14ac:dyDescent="0.15">
      <c r="A360" s="792" t="s">
        <v>2603</v>
      </c>
      <c r="B360" s="792" t="s">
        <v>2617</v>
      </c>
      <c r="C360" s="792" t="s">
        <v>2605</v>
      </c>
      <c r="D360" s="792" t="s">
        <v>2618</v>
      </c>
      <c r="E360" s="793" t="str">
        <f t="shared" si="5"/>
        <v>福島県白河市</v>
      </c>
      <c r="F360" s="792" t="s">
        <v>2619</v>
      </c>
    </row>
    <row r="361" spans="1:6" x14ac:dyDescent="0.15">
      <c r="A361" s="792" t="s">
        <v>2603</v>
      </c>
      <c r="B361" s="792" t="s">
        <v>2620</v>
      </c>
      <c r="C361" s="792" t="s">
        <v>2605</v>
      </c>
      <c r="D361" s="792" t="s">
        <v>2621</v>
      </c>
      <c r="E361" s="793" t="str">
        <f t="shared" si="5"/>
        <v>福島県須賀川市</v>
      </c>
      <c r="F361" s="792" t="s">
        <v>2622</v>
      </c>
    </row>
    <row r="362" spans="1:6" x14ac:dyDescent="0.15">
      <c r="A362" s="792" t="s">
        <v>2603</v>
      </c>
      <c r="B362" s="792" t="s">
        <v>2623</v>
      </c>
      <c r="C362" s="792" t="s">
        <v>2605</v>
      </c>
      <c r="D362" s="792" t="s">
        <v>2624</v>
      </c>
      <c r="E362" s="793" t="str">
        <f t="shared" si="5"/>
        <v>福島県喜多方市</v>
      </c>
      <c r="F362" s="792" t="s">
        <v>2625</v>
      </c>
    </row>
    <row r="363" spans="1:6" x14ac:dyDescent="0.15">
      <c r="A363" s="792" t="s">
        <v>2603</v>
      </c>
      <c r="B363" s="792" t="s">
        <v>2626</v>
      </c>
      <c r="C363" s="792" t="s">
        <v>2605</v>
      </c>
      <c r="D363" s="792" t="s">
        <v>2627</v>
      </c>
      <c r="E363" s="793" t="str">
        <f t="shared" si="5"/>
        <v>福島県相馬市</v>
      </c>
      <c r="F363" s="792" t="s">
        <v>2628</v>
      </c>
    </row>
    <row r="364" spans="1:6" x14ac:dyDescent="0.15">
      <c r="A364" s="792" t="s">
        <v>2603</v>
      </c>
      <c r="B364" s="792" t="s">
        <v>2629</v>
      </c>
      <c r="C364" s="792" t="s">
        <v>2605</v>
      </c>
      <c r="D364" s="792" t="s">
        <v>2630</v>
      </c>
      <c r="E364" s="793" t="str">
        <f t="shared" si="5"/>
        <v>福島県二本松市</v>
      </c>
      <c r="F364" s="792" t="s">
        <v>2631</v>
      </c>
    </row>
    <row r="365" spans="1:6" x14ac:dyDescent="0.15">
      <c r="A365" s="792" t="s">
        <v>2603</v>
      </c>
      <c r="B365" s="792" t="s">
        <v>2632</v>
      </c>
      <c r="C365" s="792" t="s">
        <v>2605</v>
      </c>
      <c r="D365" s="792" t="s">
        <v>2633</v>
      </c>
      <c r="E365" s="793" t="str">
        <f t="shared" si="5"/>
        <v>福島県田村市</v>
      </c>
      <c r="F365" s="792" t="s">
        <v>2634</v>
      </c>
    </row>
    <row r="366" spans="1:6" x14ac:dyDescent="0.15">
      <c r="A366" s="792" t="s">
        <v>2603</v>
      </c>
      <c r="B366" s="792" t="s">
        <v>2635</v>
      </c>
      <c r="C366" s="792" t="s">
        <v>2605</v>
      </c>
      <c r="D366" s="792" t="s">
        <v>2636</v>
      </c>
      <c r="E366" s="793" t="str">
        <f t="shared" si="5"/>
        <v>福島県南相馬市</v>
      </c>
      <c r="F366" s="792" t="s">
        <v>2637</v>
      </c>
    </row>
    <row r="367" spans="1:6" x14ac:dyDescent="0.15">
      <c r="A367" s="792" t="s">
        <v>2603</v>
      </c>
      <c r="B367" s="792" t="s">
        <v>1628</v>
      </c>
      <c r="C367" s="792" t="s">
        <v>2605</v>
      </c>
      <c r="D367" s="792" t="s">
        <v>1629</v>
      </c>
      <c r="E367" s="793" t="str">
        <f t="shared" si="5"/>
        <v>福島県伊達市</v>
      </c>
      <c r="F367" s="792" t="s">
        <v>2638</v>
      </c>
    </row>
    <row r="368" spans="1:6" x14ac:dyDescent="0.15">
      <c r="A368" s="792" t="s">
        <v>2603</v>
      </c>
      <c r="B368" s="792" t="s">
        <v>2639</v>
      </c>
      <c r="C368" s="792" t="s">
        <v>2605</v>
      </c>
      <c r="D368" s="792" t="s">
        <v>2640</v>
      </c>
      <c r="E368" s="793" t="str">
        <f t="shared" si="5"/>
        <v>福島県本宮市</v>
      </c>
      <c r="F368" s="792" t="s">
        <v>2641</v>
      </c>
    </row>
    <row r="369" spans="1:6" x14ac:dyDescent="0.15">
      <c r="A369" s="792" t="s">
        <v>2603</v>
      </c>
      <c r="B369" s="792" t="s">
        <v>2642</v>
      </c>
      <c r="C369" s="792" t="s">
        <v>2605</v>
      </c>
      <c r="D369" s="792" t="s">
        <v>2643</v>
      </c>
      <c r="E369" s="793" t="str">
        <f t="shared" si="5"/>
        <v>福島県桑折町</v>
      </c>
      <c r="F369" s="792" t="s">
        <v>2644</v>
      </c>
    </row>
    <row r="370" spans="1:6" x14ac:dyDescent="0.15">
      <c r="A370" s="792" t="s">
        <v>2603</v>
      </c>
      <c r="B370" s="792" t="s">
        <v>2645</v>
      </c>
      <c r="C370" s="792" t="s">
        <v>2605</v>
      </c>
      <c r="D370" s="792" t="s">
        <v>2646</v>
      </c>
      <c r="E370" s="793" t="str">
        <f t="shared" si="5"/>
        <v>福島県国見町</v>
      </c>
      <c r="F370" s="792" t="s">
        <v>2647</v>
      </c>
    </row>
    <row r="371" spans="1:6" x14ac:dyDescent="0.15">
      <c r="A371" s="792" t="s">
        <v>2603</v>
      </c>
      <c r="B371" s="792" t="s">
        <v>2648</v>
      </c>
      <c r="C371" s="792" t="s">
        <v>2605</v>
      </c>
      <c r="D371" s="792" t="s">
        <v>2649</v>
      </c>
      <c r="E371" s="793" t="str">
        <f t="shared" si="5"/>
        <v>福島県川俣町</v>
      </c>
      <c r="F371" s="792" t="s">
        <v>2650</v>
      </c>
    </row>
    <row r="372" spans="1:6" x14ac:dyDescent="0.15">
      <c r="A372" s="792" t="s">
        <v>2603</v>
      </c>
      <c r="B372" s="792" t="s">
        <v>2651</v>
      </c>
      <c r="C372" s="792" t="s">
        <v>2605</v>
      </c>
      <c r="D372" s="792" t="s">
        <v>2652</v>
      </c>
      <c r="E372" s="793" t="str">
        <f t="shared" si="5"/>
        <v>福島県大玉村</v>
      </c>
      <c r="F372" s="792" t="s">
        <v>2653</v>
      </c>
    </row>
    <row r="373" spans="1:6" x14ac:dyDescent="0.15">
      <c r="A373" s="792" t="s">
        <v>2603</v>
      </c>
      <c r="B373" s="792" t="s">
        <v>2654</v>
      </c>
      <c r="C373" s="792" t="s">
        <v>2605</v>
      </c>
      <c r="D373" s="792" t="s">
        <v>2655</v>
      </c>
      <c r="E373" s="793" t="str">
        <f t="shared" si="5"/>
        <v>福島県鏡石町</v>
      </c>
      <c r="F373" s="792" t="s">
        <v>2656</v>
      </c>
    </row>
    <row r="374" spans="1:6" x14ac:dyDescent="0.15">
      <c r="A374" s="792" t="s">
        <v>2603</v>
      </c>
      <c r="B374" s="792" t="s">
        <v>2657</v>
      </c>
      <c r="C374" s="792" t="s">
        <v>2605</v>
      </c>
      <c r="D374" s="792" t="s">
        <v>2658</v>
      </c>
      <c r="E374" s="793" t="str">
        <f t="shared" si="5"/>
        <v>福島県天栄村</v>
      </c>
      <c r="F374" s="792" t="s">
        <v>2659</v>
      </c>
    </row>
    <row r="375" spans="1:6" x14ac:dyDescent="0.15">
      <c r="A375" s="792" t="s">
        <v>2603</v>
      </c>
      <c r="B375" s="792" t="s">
        <v>2660</v>
      </c>
      <c r="C375" s="792" t="s">
        <v>2605</v>
      </c>
      <c r="D375" s="792" t="s">
        <v>2661</v>
      </c>
      <c r="E375" s="793" t="str">
        <f t="shared" si="5"/>
        <v>福島県下郷町</v>
      </c>
      <c r="F375" s="792" t="s">
        <v>2662</v>
      </c>
    </row>
    <row r="376" spans="1:6" x14ac:dyDescent="0.15">
      <c r="A376" s="792" t="s">
        <v>2603</v>
      </c>
      <c r="B376" s="792" t="s">
        <v>2663</v>
      </c>
      <c r="C376" s="792" t="s">
        <v>2605</v>
      </c>
      <c r="D376" s="792" t="s">
        <v>2664</v>
      </c>
      <c r="E376" s="793" t="str">
        <f t="shared" si="5"/>
        <v>福島県檜枝岐村</v>
      </c>
      <c r="F376" s="792" t="s">
        <v>2665</v>
      </c>
    </row>
    <row r="377" spans="1:6" x14ac:dyDescent="0.15">
      <c r="A377" s="792" t="s">
        <v>2603</v>
      </c>
      <c r="B377" s="792" t="s">
        <v>2666</v>
      </c>
      <c r="C377" s="792" t="s">
        <v>2605</v>
      </c>
      <c r="D377" s="792" t="s">
        <v>2667</v>
      </c>
      <c r="E377" s="793" t="str">
        <f t="shared" si="5"/>
        <v>福島県只見町</v>
      </c>
      <c r="F377" s="792" t="s">
        <v>2668</v>
      </c>
    </row>
    <row r="378" spans="1:6" x14ac:dyDescent="0.15">
      <c r="A378" s="792" t="s">
        <v>2603</v>
      </c>
      <c r="B378" s="792" t="s">
        <v>2669</v>
      </c>
      <c r="C378" s="792" t="s">
        <v>2605</v>
      </c>
      <c r="D378" s="792" t="s">
        <v>2670</v>
      </c>
      <c r="E378" s="793" t="str">
        <f t="shared" si="5"/>
        <v>福島県南会津町</v>
      </c>
      <c r="F378" s="792" t="s">
        <v>2671</v>
      </c>
    </row>
    <row r="379" spans="1:6" x14ac:dyDescent="0.15">
      <c r="A379" s="792" t="s">
        <v>2603</v>
      </c>
      <c r="B379" s="792" t="s">
        <v>2672</v>
      </c>
      <c r="C379" s="792" t="s">
        <v>2605</v>
      </c>
      <c r="D379" s="792" t="s">
        <v>2673</v>
      </c>
      <c r="E379" s="793" t="str">
        <f t="shared" si="5"/>
        <v>福島県北塩原村</v>
      </c>
      <c r="F379" s="792" t="s">
        <v>2674</v>
      </c>
    </row>
    <row r="380" spans="1:6" x14ac:dyDescent="0.15">
      <c r="A380" s="792" t="s">
        <v>2603</v>
      </c>
      <c r="B380" s="792" t="s">
        <v>2675</v>
      </c>
      <c r="C380" s="792" t="s">
        <v>2605</v>
      </c>
      <c r="D380" s="792" t="s">
        <v>2676</v>
      </c>
      <c r="E380" s="793" t="str">
        <f t="shared" si="5"/>
        <v>福島県西会津町</v>
      </c>
      <c r="F380" s="792" t="s">
        <v>2677</v>
      </c>
    </row>
    <row r="381" spans="1:6" x14ac:dyDescent="0.15">
      <c r="A381" s="792" t="s">
        <v>2603</v>
      </c>
      <c r="B381" s="792" t="s">
        <v>2678</v>
      </c>
      <c r="C381" s="792" t="s">
        <v>2605</v>
      </c>
      <c r="D381" s="792" t="s">
        <v>2679</v>
      </c>
      <c r="E381" s="793" t="str">
        <f t="shared" si="5"/>
        <v>福島県磐梯町</v>
      </c>
      <c r="F381" s="792" t="s">
        <v>2680</v>
      </c>
    </row>
    <row r="382" spans="1:6" x14ac:dyDescent="0.15">
      <c r="A382" s="792" t="s">
        <v>2603</v>
      </c>
      <c r="B382" s="792" t="s">
        <v>2681</v>
      </c>
      <c r="C382" s="792" t="s">
        <v>2605</v>
      </c>
      <c r="D382" s="792" t="s">
        <v>2682</v>
      </c>
      <c r="E382" s="793" t="str">
        <f t="shared" si="5"/>
        <v>福島県猪苗代町</v>
      </c>
      <c r="F382" s="792" t="s">
        <v>2683</v>
      </c>
    </row>
    <row r="383" spans="1:6" x14ac:dyDescent="0.15">
      <c r="A383" s="792" t="s">
        <v>2603</v>
      </c>
      <c r="B383" s="792" t="s">
        <v>2684</v>
      </c>
      <c r="C383" s="792" t="s">
        <v>2605</v>
      </c>
      <c r="D383" s="792" t="s">
        <v>2685</v>
      </c>
      <c r="E383" s="793" t="str">
        <f t="shared" si="5"/>
        <v>福島県会津坂下町</v>
      </c>
      <c r="F383" s="792" t="s">
        <v>2686</v>
      </c>
    </row>
    <row r="384" spans="1:6" x14ac:dyDescent="0.15">
      <c r="A384" s="792" t="s">
        <v>2603</v>
      </c>
      <c r="B384" s="792" t="s">
        <v>2687</v>
      </c>
      <c r="C384" s="792" t="s">
        <v>2605</v>
      </c>
      <c r="D384" s="792" t="s">
        <v>2688</v>
      </c>
      <c r="E384" s="793" t="str">
        <f t="shared" si="5"/>
        <v>福島県湯川村</v>
      </c>
      <c r="F384" s="792" t="s">
        <v>2689</v>
      </c>
    </row>
    <row r="385" spans="1:6" x14ac:dyDescent="0.15">
      <c r="A385" s="792" t="s">
        <v>2603</v>
      </c>
      <c r="B385" s="792" t="s">
        <v>2690</v>
      </c>
      <c r="C385" s="792" t="s">
        <v>2605</v>
      </c>
      <c r="D385" s="792" t="s">
        <v>2691</v>
      </c>
      <c r="E385" s="793" t="str">
        <f t="shared" si="5"/>
        <v>福島県柳津町</v>
      </c>
      <c r="F385" s="792" t="s">
        <v>2692</v>
      </c>
    </row>
    <row r="386" spans="1:6" x14ac:dyDescent="0.15">
      <c r="A386" s="792" t="s">
        <v>2603</v>
      </c>
      <c r="B386" s="792" t="s">
        <v>2693</v>
      </c>
      <c r="C386" s="792" t="s">
        <v>2605</v>
      </c>
      <c r="D386" s="792" t="s">
        <v>2694</v>
      </c>
      <c r="E386" s="793" t="str">
        <f t="shared" si="5"/>
        <v>福島県三島町</v>
      </c>
      <c r="F386" s="792" t="s">
        <v>2695</v>
      </c>
    </row>
    <row r="387" spans="1:6" x14ac:dyDescent="0.15">
      <c r="A387" s="792" t="s">
        <v>2603</v>
      </c>
      <c r="B387" s="792" t="s">
        <v>2555</v>
      </c>
      <c r="C387" s="792" t="s">
        <v>2605</v>
      </c>
      <c r="D387" s="792" t="s">
        <v>2556</v>
      </c>
      <c r="E387" s="793" t="str">
        <f t="shared" ref="E387:E450" si="6">CONCATENATE(A387,B387)</f>
        <v>福島県金山町</v>
      </c>
      <c r="F387" s="792" t="s">
        <v>2696</v>
      </c>
    </row>
    <row r="388" spans="1:6" x14ac:dyDescent="0.15">
      <c r="A388" s="792" t="s">
        <v>2603</v>
      </c>
      <c r="B388" s="792" t="s">
        <v>2697</v>
      </c>
      <c r="C388" s="792" t="s">
        <v>2605</v>
      </c>
      <c r="D388" s="792" t="s">
        <v>2698</v>
      </c>
      <c r="E388" s="793" t="str">
        <f t="shared" si="6"/>
        <v>福島県昭和村</v>
      </c>
      <c r="F388" s="792" t="s">
        <v>2699</v>
      </c>
    </row>
    <row r="389" spans="1:6" x14ac:dyDescent="0.15">
      <c r="A389" s="792" t="s">
        <v>2603</v>
      </c>
      <c r="B389" s="792" t="s">
        <v>2700</v>
      </c>
      <c r="C389" s="792" t="s">
        <v>2605</v>
      </c>
      <c r="D389" s="792" t="s">
        <v>2701</v>
      </c>
      <c r="E389" s="793" t="str">
        <f t="shared" si="6"/>
        <v>福島県会津美里町</v>
      </c>
      <c r="F389" s="792" t="s">
        <v>2702</v>
      </c>
    </row>
    <row r="390" spans="1:6" x14ac:dyDescent="0.15">
      <c r="A390" s="792" t="s">
        <v>2603</v>
      </c>
      <c r="B390" s="792" t="s">
        <v>2703</v>
      </c>
      <c r="C390" s="792" t="s">
        <v>2605</v>
      </c>
      <c r="D390" s="792" t="s">
        <v>2704</v>
      </c>
      <c r="E390" s="793" t="str">
        <f t="shared" si="6"/>
        <v>福島県西郷村</v>
      </c>
      <c r="F390" s="792" t="s">
        <v>2705</v>
      </c>
    </row>
    <row r="391" spans="1:6" x14ac:dyDescent="0.15">
      <c r="A391" s="792" t="s">
        <v>2603</v>
      </c>
      <c r="B391" s="792" t="s">
        <v>2706</v>
      </c>
      <c r="C391" s="792" t="s">
        <v>2605</v>
      </c>
      <c r="D391" s="792" t="s">
        <v>2707</v>
      </c>
      <c r="E391" s="793" t="str">
        <f t="shared" si="6"/>
        <v>福島県泉崎村</v>
      </c>
      <c r="F391" s="792" t="s">
        <v>2708</v>
      </c>
    </row>
    <row r="392" spans="1:6" x14ac:dyDescent="0.15">
      <c r="A392" s="792" t="s">
        <v>2603</v>
      </c>
      <c r="B392" s="792" t="s">
        <v>2709</v>
      </c>
      <c r="C392" s="792" t="s">
        <v>2605</v>
      </c>
      <c r="D392" s="792" t="s">
        <v>2710</v>
      </c>
      <c r="E392" s="793" t="str">
        <f t="shared" si="6"/>
        <v>福島県中島村</v>
      </c>
      <c r="F392" s="792" t="s">
        <v>2711</v>
      </c>
    </row>
    <row r="393" spans="1:6" x14ac:dyDescent="0.15">
      <c r="A393" s="792" t="s">
        <v>2603</v>
      </c>
      <c r="B393" s="792" t="s">
        <v>2712</v>
      </c>
      <c r="C393" s="792" t="s">
        <v>2605</v>
      </c>
      <c r="D393" s="792" t="s">
        <v>2713</v>
      </c>
      <c r="E393" s="793" t="str">
        <f t="shared" si="6"/>
        <v>福島県矢吹町</v>
      </c>
      <c r="F393" s="792" t="s">
        <v>2714</v>
      </c>
    </row>
    <row r="394" spans="1:6" x14ac:dyDescent="0.15">
      <c r="A394" s="792" t="s">
        <v>2603</v>
      </c>
      <c r="B394" s="792" t="s">
        <v>2715</v>
      </c>
      <c r="C394" s="792" t="s">
        <v>2605</v>
      </c>
      <c r="D394" s="792" t="s">
        <v>2716</v>
      </c>
      <c r="E394" s="793" t="str">
        <f t="shared" si="6"/>
        <v>福島県棚倉町</v>
      </c>
      <c r="F394" s="792" t="s">
        <v>2717</v>
      </c>
    </row>
    <row r="395" spans="1:6" x14ac:dyDescent="0.15">
      <c r="A395" s="792" t="s">
        <v>2603</v>
      </c>
      <c r="B395" s="792" t="s">
        <v>2718</v>
      </c>
      <c r="C395" s="792" t="s">
        <v>2605</v>
      </c>
      <c r="D395" s="792" t="s">
        <v>2719</v>
      </c>
      <c r="E395" s="793" t="str">
        <f t="shared" si="6"/>
        <v>福島県矢祭町</v>
      </c>
      <c r="F395" s="792" t="s">
        <v>2720</v>
      </c>
    </row>
    <row r="396" spans="1:6" x14ac:dyDescent="0.15">
      <c r="A396" s="792" t="s">
        <v>2603</v>
      </c>
      <c r="B396" s="792" t="s">
        <v>2721</v>
      </c>
      <c r="C396" s="792" t="s">
        <v>2605</v>
      </c>
      <c r="D396" s="792" t="s">
        <v>2722</v>
      </c>
      <c r="E396" s="793" t="str">
        <f t="shared" si="6"/>
        <v>福島県塙町</v>
      </c>
      <c r="F396" s="792" t="s">
        <v>2723</v>
      </c>
    </row>
    <row r="397" spans="1:6" x14ac:dyDescent="0.15">
      <c r="A397" s="792" t="s">
        <v>2603</v>
      </c>
      <c r="B397" s="792" t="s">
        <v>2724</v>
      </c>
      <c r="C397" s="792" t="s">
        <v>2605</v>
      </c>
      <c r="D397" s="792" t="s">
        <v>2725</v>
      </c>
      <c r="E397" s="793" t="str">
        <f t="shared" si="6"/>
        <v>福島県鮫川村</v>
      </c>
      <c r="F397" s="792" t="s">
        <v>2726</v>
      </c>
    </row>
    <row r="398" spans="1:6" x14ac:dyDescent="0.15">
      <c r="A398" s="792" t="s">
        <v>2603</v>
      </c>
      <c r="B398" s="792" t="s">
        <v>2727</v>
      </c>
      <c r="C398" s="792" t="s">
        <v>2605</v>
      </c>
      <c r="D398" s="792" t="s">
        <v>2728</v>
      </c>
      <c r="E398" s="793" t="str">
        <f t="shared" si="6"/>
        <v>福島県石川町</v>
      </c>
      <c r="F398" s="792" t="s">
        <v>2729</v>
      </c>
    </row>
    <row r="399" spans="1:6" x14ac:dyDescent="0.15">
      <c r="A399" s="792" t="s">
        <v>2603</v>
      </c>
      <c r="B399" s="792" t="s">
        <v>2730</v>
      </c>
      <c r="C399" s="792" t="s">
        <v>2605</v>
      </c>
      <c r="D399" s="792" t="s">
        <v>2731</v>
      </c>
      <c r="E399" s="793" t="str">
        <f t="shared" si="6"/>
        <v>福島県玉川村</v>
      </c>
      <c r="F399" s="792" t="s">
        <v>2732</v>
      </c>
    </row>
    <row r="400" spans="1:6" x14ac:dyDescent="0.15">
      <c r="A400" s="792" t="s">
        <v>2603</v>
      </c>
      <c r="B400" s="792" t="s">
        <v>2733</v>
      </c>
      <c r="C400" s="792" t="s">
        <v>2605</v>
      </c>
      <c r="D400" s="792" t="s">
        <v>2734</v>
      </c>
      <c r="E400" s="793" t="str">
        <f t="shared" si="6"/>
        <v>福島県平田村</v>
      </c>
      <c r="F400" s="792" t="s">
        <v>2735</v>
      </c>
    </row>
    <row r="401" spans="1:6" x14ac:dyDescent="0.15">
      <c r="A401" s="792" t="s">
        <v>2603</v>
      </c>
      <c r="B401" s="792" t="s">
        <v>2736</v>
      </c>
      <c r="C401" s="792" t="s">
        <v>2605</v>
      </c>
      <c r="D401" s="792" t="s">
        <v>2737</v>
      </c>
      <c r="E401" s="793" t="str">
        <f t="shared" si="6"/>
        <v>福島県浅川町</v>
      </c>
      <c r="F401" s="792" t="s">
        <v>2738</v>
      </c>
    </row>
    <row r="402" spans="1:6" x14ac:dyDescent="0.15">
      <c r="A402" s="792" t="s">
        <v>2603</v>
      </c>
      <c r="B402" s="792" t="s">
        <v>2739</v>
      </c>
      <c r="C402" s="792" t="s">
        <v>2605</v>
      </c>
      <c r="D402" s="792" t="s">
        <v>2740</v>
      </c>
      <c r="E402" s="793" t="str">
        <f t="shared" si="6"/>
        <v>福島県古殿町</v>
      </c>
      <c r="F402" s="792" t="s">
        <v>2741</v>
      </c>
    </row>
    <row r="403" spans="1:6" x14ac:dyDescent="0.15">
      <c r="A403" s="792" t="s">
        <v>2603</v>
      </c>
      <c r="B403" s="792" t="s">
        <v>2742</v>
      </c>
      <c r="C403" s="792" t="s">
        <v>2605</v>
      </c>
      <c r="D403" s="792" t="s">
        <v>2743</v>
      </c>
      <c r="E403" s="793" t="str">
        <f t="shared" si="6"/>
        <v>福島県三春町</v>
      </c>
      <c r="F403" s="792" t="s">
        <v>2744</v>
      </c>
    </row>
    <row r="404" spans="1:6" x14ac:dyDescent="0.15">
      <c r="A404" s="792" t="s">
        <v>2603</v>
      </c>
      <c r="B404" s="792" t="s">
        <v>2745</v>
      </c>
      <c r="C404" s="792" t="s">
        <v>2605</v>
      </c>
      <c r="D404" s="792" t="s">
        <v>2746</v>
      </c>
      <c r="E404" s="793" t="str">
        <f t="shared" si="6"/>
        <v>福島県小野町</v>
      </c>
      <c r="F404" s="792" t="s">
        <v>2747</v>
      </c>
    </row>
    <row r="405" spans="1:6" x14ac:dyDescent="0.15">
      <c r="A405" s="792" t="s">
        <v>2603</v>
      </c>
      <c r="B405" s="792" t="s">
        <v>2748</v>
      </c>
      <c r="C405" s="792" t="s">
        <v>2605</v>
      </c>
      <c r="D405" s="792" t="s">
        <v>2749</v>
      </c>
      <c r="E405" s="793" t="str">
        <f t="shared" si="6"/>
        <v>福島県広野町</v>
      </c>
      <c r="F405" s="792" t="s">
        <v>2750</v>
      </c>
    </row>
    <row r="406" spans="1:6" x14ac:dyDescent="0.15">
      <c r="A406" s="792" t="s">
        <v>2603</v>
      </c>
      <c r="B406" s="792" t="s">
        <v>2751</v>
      </c>
      <c r="C406" s="792" t="s">
        <v>2605</v>
      </c>
      <c r="D406" s="792" t="s">
        <v>2752</v>
      </c>
      <c r="E406" s="793" t="str">
        <f t="shared" si="6"/>
        <v>福島県楢葉町</v>
      </c>
      <c r="F406" s="792" t="s">
        <v>2753</v>
      </c>
    </row>
    <row r="407" spans="1:6" x14ac:dyDescent="0.15">
      <c r="A407" s="792" t="s">
        <v>2603</v>
      </c>
      <c r="B407" s="792" t="s">
        <v>2754</v>
      </c>
      <c r="C407" s="792" t="s">
        <v>2605</v>
      </c>
      <c r="D407" s="792" t="s">
        <v>2755</v>
      </c>
      <c r="E407" s="793" t="str">
        <f t="shared" si="6"/>
        <v>福島県富岡町</v>
      </c>
      <c r="F407" s="792" t="s">
        <v>2756</v>
      </c>
    </row>
    <row r="408" spans="1:6" x14ac:dyDescent="0.15">
      <c r="A408" s="792" t="s">
        <v>2603</v>
      </c>
      <c r="B408" s="792" t="s">
        <v>2757</v>
      </c>
      <c r="C408" s="792" t="s">
        <v>2605</v>
      </c>
      <c r="D408" s="792" t="s">
        <v>2758</v>
      </c>
      <c r="E408" s="793" t="str">
        <f t="shared" si="6"/>
        <v>福島県川内村</v>
      </c>
      <c r="F408" s="792" t="s">
        <v>2759</v>
      </c>
    </row>
    <row r="409" spans="1:6" x14ac:dyDescent="0.15">
      <c r="A409" s="792" t="s">
        <v>2603</v>
      </c>
      <c r="B409" s="792" t="s">
        <v>2760</v>
      </c>
      <c r="C409" s="792" t="s">
        <v>2605</v>
      </c>
      <c r="D409" s="792" t="s">
        <v>2761</v>
      </c>
      <c r="E409" s="793" t="str">
        <f t="shared" si="6"/>
        <v>福島県大熊町</v>
      </c>
      <c r="F409" s="792" t="s">
        <v>2762</v>
      </c>
    </row>
    <row r="410" spans="1:6" x14ac:dyDescent="0.15">
      <c r="A410" s="792" t="s">
        <v>2603</v>
      </c>
      <c r="B410" s="792" t="s">
        <v>2763</v>
      </c>
      <c r="C410" s="792" t="s">
        <v>2605</v>
      </c>
      <c r="D410" s="792" t="s">
        <v>2764</v>
      </c>
      <c r="E410" s="793" t="str">
        <f t="shared" si="6"/>
        <v>福島県双葉町</v>
      </c>
      <c r="F410" s="792" t="s">
        <v>2765</v>
      </c>
    </row>
    <row r="411" spans="1:6" x14ac:dyDescent="0.15">
      <c r="A411" s="792" t="s">
        <v>2603</v>
      </c>
      <c r="B411" s="792" t="s">
        <v>2766</v>
      </c>
      <c r="C411" s="792" t="s">
        <v>2605</v>
      </c>
      <c r="D411" s="792" t="s">
        <v>2767</v>
      </c>
      <c r="E411" s="793" t="str">
        <f t="shared" si="6"/>
        <v>福島県浪江町</v>
      </c>
      <c r="F411" s="792" t="s">
        <v>2768</v>
      </c>
    </row>
    <row r="412" spans="1:6" x14ac:dyDescent="0.15">
      <c r="A412" s="792" t="s">
        <v>2603</v>
      </c>
      <c r="B412" s="792" t="s">
        <v>2769</v>
      </c>
      <c r="C412" s="792" t="s">
        <v>2605</v>
      </c>
      <c r="D412" s="792" t="s">
        <v>2770</v>
      </c>
      <c r="E412" s="793" t="str">
        <f t="shared" si="6"/>
        <v>福島県葛尾村</v>
      </c>
      <c r="F412" s="792" t="s">
        <v>2771</v>
      </c>
    </row>
    <row r="413" spans="1:6" x14ac:dyDescent="0.15">
      <c r="A413" s="792" t="s">
        <v>2603</v>
      </c>
      <c r="B413" s="792" t="s">
        <v>2772</v>
      </c>
      <c r="C413" s="792" t="s">
        <v>2605</v>
      </c>
      <c r="D413" s="792" t="s">
        <v>2773</v>
      </c>
      <c r="E413" s="793" t="str">
        <f t="shared" si="6"/>
        <v>福島県新地町</v>
      </c>
      <c r="F413" s="792" t="s">
        <v>2774</v>
      </c>
    </row>
    <row r="414" spans="1:6" x14ac:dyDescent="0.15">
      <c r="A414" s="792" t="s">
        <v>2603</v>
      </c>
      <c r="B414" s="792" t="s">
        <v>2775</v>
      </c>
      <c r="C414" s="792" t="s">
        <v>2605</v>
      </c>
      <c r="D414" s="792" t="s">
        <v>2776</v>
      </c>
      <c r="E414" s="793" t="str">
        <f t="shared" si="6"/>
        <v>福島県飯舘村</v>
      </c>
      <c r="F414" s="792" t="s">
        <v>2777</v>
      </c>
    </row>
    <row r="415" spans="1:6" x14ac:dyDescent="0.15">
      <c r="A415" s="794" t="s">
        <v>2778</v>
      </c>
      <c r="B415" s="795"/>
      <c r="C415" s="796" t="s">
        <v>2779</v>
      </c>
      <c r="D415" s="795"/>
      <c r="E415" s="793" t="str">
        <f t="shared" si="6"/>
        <v>茨城県</v>
      </c>
      <c r="F415" s="794" t="s">
        <v>2780</v>
      </c>
    </row>
    <row r="416" spans="1:6" x14ac:dyDescent="0.15">
      <c r="A416" s="792" t="s">
        <v>2781</v>
      </c>
      <c r="B416" s="792" t="s">
        <v>2782</v>
      </c>
      <c r="C416" s="792" t="s">
        <v>2783</v>
      </c>
      <c r="D416" s="792" t="s">
        <v>2784</v>
      </c>
      <c r="E416" s="793" t="str">
        <f t="shared" si="6"/>
        <v>茨城県水戸市</v>
      </c>
      <c r="F416" s="792" t="s">
        <v>2785</v>
      </c>
    </row>
    <row r="417" spans="1:6" x14ac:dyDescent="0.15">
      <c r="A417" s="792" t="s">
        <v>2781</v>
      </c>
      <c r="B417" s="792" t="s">
        <v>2786</v>
      </c>
      <c r="C417" s="792" t="s">
        <v>2783</v>
      </c>
      <c r="D417" s="792" t="s">
        <v>2787</v>
      </c>
      <c r="E417" s="793" t="str">
        <f t="shared" si="6"/>
        <v>茨城県日立市</v>
      </c>
      <c r="F417" s="792" t="s">
        <v>2788</v>
      </c>
    </row>
    <row r="418" spans="1:6" x14ac:dyDescent="0.15">
      <c r="A418" s="792" t="s">
        <v>2781</v>
      </c>
      <c r="B418" s="792" t="s">
        <v>2789</v>
      </c>
      <c r="C418" s="792" t="s">
        <v>2783</v>
      </c>
      <c r="D418" s="792" t="s">
        <v>2790</v>
      </c>
      <c r="E418" s="793" t="str">
        <f t="shared" si="6"/>
        <v>茨城県土浦市</v>
      </c>
      <c r="F418" s="792" t="s">
        <v>2791</v>
      </c>
    </row>
    <row r="419" spans="1:6" x14ac:dyDescent="0.15">
      <c r="A419" s="792" t="s">
        <v>2781</v>
      </c>
      <c r="B419" s="792" t="s">
        <v>2792</v>
      </c>
      <c r="C419" s="792" t="s">
        <v>2783</v>
      </c>
      <c r="D419" s="792" t="s">
        <v>2793</v>
      </c>
      <c r="E419" s="793" t="str">
        <f t="shared" si="6"/>
        <v>茨城県古河市</v>
      </c>
      <c r="F419" s="792" t="s">
        <v>2794</v>
      </c>
    </row>
    <row r="420" spans="1:6" x14ac:dyDescent="0.15">
      <c r="A420" s="792" t="s">
        <v>2781</v>
      </c>
      <c r="B420" s="792" t="s">
        <v>2795</v>
      </c>
      <c r="C420" s="792" t="s">
        <v>2783</v>
      </c>
      <c r="D420" s="792" t="s">
        <v>2796</v>
      </c>
      <c r="E420" s="793" t="str">
        <f t="shared" si="6"/>
        <v>茨城県石岡市</v>
      </c>
      <c r="F420" s="792" t="s">
        <v>2797</v>
      </c>
    </row>
    <row r="421" spans="1:6" x14ac:dyDescent="0.15">
      <c r="A421" s="792" t="s">
        <v>2781</v>
      </c>
      <c r="B421" s="792" t="s">
        <v>2798</v>
      </c>
      <c r="C421" s="792" t="s">
        <v>2783</v>
      </c>
      <c r="D421" s="792" t="s">
        <v>2799</v>
      </c>
      <c r="E421" s="793" t="str">
        <f t="shared" si="6"/>
        <v>茨城県結城市</v>
      </c>
      <c r="F421" s="792" t="s">
        <v>2800</v>
      </c>
    </row>
    <row r="422" spans="1:6" x14ac:dyDescent="0.15">
      <c r="A422" s="792" t="s">
        <v>2781</v>
      </c>
      <c r="B422" s="792" t="s">
        <v>2801</v>
      </c>
      <c r="C422" s="792" t="s">
        <v>2783</v>
      </c>
      <c r="D422" s="792" t="s">
        <v>2802</v>
      </c>
      <c r="E422" s="793" t="str">
        <f t="shared" si="6"/>
        <v>茨城県龍ケ崎市</v>
      </c>
      <c r="F422" s="792" t="s">
        <v>2803</v>
      </c>
    </row>
    <row r="423" spans="1:6" x14ac:dyDescent="0.15">
      <c r="A423" s="792" t="s">
        <v>2781</v>
      </c>
      <c r="B423" s="792" t="s">
        <v>2804</v>
      </c>
      <c r="C423" s="792" t="s">
        <v>2783</v>
      </c>
      <c r="D423" s="792" t="s">
        <v>2805</v>
      </c>
      <c r="E423" s="793" t="str">
        <f t="shared" si="6"/>
        <v>茨城県下妻市</v>
      </c>
      <c r="F423" s="792" t="s">
        <v>2806</v>
      </c>
    </row>
    <row r="424" spans="1:6" x14ac:dyDescent="0.15">
      <c r="A424" s="792" t="s">
        <v>2781</v>
      </c>
      <c r="B424" s="792" t="s">
        <v>2807</v>
      </c>
      <c r="C424" s="792" t="s">
        <v>2783</v>
      </c>
      <c r="D424" s="792" t="s">
        <v>2808</v>
      </c>
      <c r="E424" s="793" t="str">
        <f t="shared" si="6"/>
        <v>茨城県常総市</v>
      </c>
      <c r="F424" s="792" t="s">
        <v>2809</v>
      </c>
    </row>
    <row r="425" spans="1:6" x14ac:dyDescent="0.15">
      <c r="A425" s="792" t="s">
        <v>2781</v>
      </c>
      <c r="B425" s="792" t="s">
        <v>2810</v>
      </c>
      <c r="C425" s="792" t="s">
        <v>2783</v>
      </c>
      <c r="D425" s="792" t="s">
        <v>2811</v>
      </c>
      <c r="E425" s="793" t="str">
        <f t="shared" si="6"/>
        <v>茨城県常陸太田市</v>
      </c>
      <c r="F425" s="792" t="s">
        <v>2812</v>
      </c>
    </row>
    <row r="426" spans="1:6" x14ac:dyDescent="0.15">
      <c r="A426" s="792" t="s">
        <v>2781</v>
      </c>
      <c r="B426" s="792" t="s">
        <v>2813</v>
      </c>
      <c r="C426" s="792" t="s">
        <v>2783</v>
      </c>
      <c r="D426" s="792" t="s">
        <v>2814</v>
      </c>
      <c r="E426" s="793" t="str">
        <f t="shared" si="6"/>
        <v>茨城県高萩市</v>
      </c>
      <c r="F426" s="792" t="s">
        <v>2815</v>
      </c>
    </row>
    <row r="427" spans="1:6" x14ac:dyDescent="0.15">
      <c r="A427" s="792" t="s">
        <v>2781</v>
      </c>
      <c r="B427" s="792" t="s">
        <v>2816</v>
      </c>
      <c r="C427" s="792" t="s">
        <v>2783</v>
      </c>
      <c r="D427" s="792" t="s">
        <v>2817</v>
      </c>
      <c r="E427" s="793" t="str">
        <f t="shared" si="6"/>
        <v>茨城県北茨城市</v>
      </c>
      <c r="F427" s="792" t="s">
        <v>2818</v>
      </c>
    </row>
    <row r="428" spans="1:6" x14ac:dyDescent="0.15">
      <c r="A428" s="792" t="s">
        <v>2781</v>
      </c>
      <c r="B428" s="792" t="s">
        <v>2819</v>
      </c>
      <c r="C428" s="792" t="s">
        <v>2783</v>
      </c>
      <c r="D428" s="792" t="s">
        <v>2820</v>
      </c>
      <c r="E428" s="793" t="str">
        <f t="shared" si="6"/>
        <v>茨城県笠間市</v>
      </c>
      <c r="F428" s="792" t="s">
        <v>2821</v>
      </c>
    </row>
    <row r="429" spans="1:6" x14ac:dyDescent="0.15">
      <c r="A429" s="792" t="s">
        <v>2781</v>
      </c>
      <c r="B429" s="792" t="s">
        <v>2822</v>
      </c>
      <c r="C429" s="792" t="s">
        <v>2783</v>
      </c>
      <c r="D429" s="792" t="s">
        <v>2823</v>
      </c>
      <c r="E429" s="793" t="str">
        <f t="shared" si="6"/>
        <v>茨城県取手市</v>
      </c>
      <c r="F429" s="792" t="s">
        <v>2824</v>
      </c>
    </row>
    <row r="430" spans="1:6" x14ac:dyDescent="0.15">
      <c r="A430" s="792" t="s">
        <v>2781</v>
      </c>
      <c r="B430" s="792" t="s">
        <v>2825</v>
      </c>
      <c r="C430" s="792" t="s">
        <v>2783</v>
      </c>
      <c r="D430" s="792" t="s">
        <v>2826</v>
      </c>
      <c r="E430" s="793" t="str">
        <f t="shared" si="6"/>
        <v>茨城県牛久市</v>
      </c>
      <c r="F430" s="792" t="s">
        <v>2827</v>
      </c>
    </row>
    <row r="431" spans="1:6" x14ac:dyDescent="0.15">
      <c r="A431" s="792" t="s">
        <v>2781</v>
      </c>
      <c r="B431" s="792" t="s">
        <v>2828</v>
      </c>
      <c r="C431" s="792" t="s">
        <v>2783</v>
      </c>
      <c r="D431" s="792" t="s">
        <v>2829</v>
      </c>
      <c r="E431" s="793" t="str">
        <f t="shared" si="6"/>
        <v>茨城県つくば市</v>
      </c>
      <c r="F431" s="792" t="s">
        <v>2830</v>
      </c>
    </row>
    <row r="432" spans="1:6" x14ac:dyDescent="0.15">
      <c r="A432" s="792" t="s">
        <v>2781</v>
      </c>
      <c r="B432" s="792" t="s">
        <v>2831</v>
      </c>
      <c r="C432" s="792" t="s">
        <v>2783</v>
      </c>
      <c r="D432" s="792" t="s">
        <v>2832</v>
      </c>
      <c r="E432" s="793" t="str">
        <f t="shared" si="6"/>
        <v>茨城県ひたちなか市</v>
      </c>
      <c r="F432" s="792" t="s">
        <v>2833</v>
      </c>
    </row>
    <row r="433" spans="1:6" x14ac:dyDescent="0.15">
      <c r="A433" s="792" t="s">
        <v>2781</v>
      </c>
      <c r="B433" s="792" t="s">
        <v>2834</v>
      </c>
      <c r="C433" s="792" t="s">
        <v>2783</v>
      </c>
      <c r="D433" s="792" t="s">
        <v>2835</v>
      </c>
      <c r="E433" s="793" t="str">
        <f t="shared" si="6"/>
        <v>茨城県鹿嶋市</v>
      </c>
      <c r="F433" s="792" t="s">
        <v>2836</v>
      </c>
    </row>
    <row r="434" spans="1:6" x14ac:dyDescent="0.15">
      <c r="A434" s="792" t="s">
        <v>2781</v>
      </c>
      <c r="B434" s="792" t="s">
        <v>2837</v>
      </c>
      <c r="C434" s="792" t="s">
        <v>2783</v>
      </c>
      <c r="D434" s="792" t="s">
        <v>2838</v>
      </c>
      <c r="E434" s="793" t="str">
        <f t="shared" si="6"/>
        <v>茨城県潮来市</v>
      </c>
      <c r="F434" s="792" t="s">
        <v>2839</v>
      </c>
    </row>
    <row r="435" spans="1:6" x14ac:dyDescent="0.15">
      <c r="A435" s="792" t="s">
        <v>2781</v>
      </c>
      <c r="B435" s="792" t="s">
        <v>2840</v>
      </c>
      <c r="C435" s="792" t="s">
        <v>2783</v>
      </c>
      <c r="D435" s="792" t="s">
        <v>2841</v>
      </c>
      <c r="E435" s="793" t="str">
        <f t="shared" si="6"/>
        <v>茨城県守谷市</v>
      </c>
      <c r="F435" s="792" t="s">
        <v>2842</v>
      </c>
    </row>
    <row r="436" spans="1:6" x14ac:dyDescent="0.15">
      <c r="A436" s="792" t="s">
        <v>2781</v>
      </c>
      <c r="B436" s="792" t="s">
        <v>2843</v>
      </c>
      <c r="C436" s="792" t="s">
        <v>2783</v>
      </c>
      <c r="D436" s="792" t="s">
        <v>2844</v>
      </c>
      <c r="E436" s="793" t="str">
        <f t="shared" si="6"/>
        <v>茨城県常陸大宮市</v>
      </c>
      <c r="F436" s="792" t="s">
        <v>2845</v>
      </c>
    </row>
    <row r="437" spans="1:6" x14ac:dyDescent="0.15">
      <c r="A437" s="792" t="s">
        <v>2781</v>
      </c>
      <c r="B437" s="792" t="s">
        <v>2846</v>
      </c>
      <c r="C437" s="792" t="s">
        <v>2783</v>
      </c>
      <c r="D437" s="792" t="s">
        <v>2847</v>
      </c>
      <c r="E437" s="793" t="str">
        <f t="shared" si="6"/>
        <v>茨城県那珂市</v>
      </c>
      <c r="F437" s="792" t="s">
        <v>2848</v>
      </c>
    </row>
    <row r="438" spans="1:6" x14ac:dyDescent="0.15">
      <c r="A438" s="792" t="s">
        <v>2781</v>
      </c>
      <c r="B438" s="792" t="s">
        <v>2849</v>
      </c>
      <c r="C438" s="792" t="s">
        <v>2783</v>
      </c>
      <c r="D438" s="792" t="s">
        <v>2850</v>
      </c>
      <c r="E438" s="793" t="str">
        <f t="shared" si="6"/>
        <v>茨城県筑西市</v>
      </c>
      <c r="F438" s="792" t="s">
        <v>2851</v>
      </c>
    </row>
    <row r="439" spans="1:6" x14ac:dyDescent="0.15">
      <c r="A439" s="792" t="s">
        <v>2781</v>
      </c>
      <c r="B439" s="792" t="s">
        <v>2852</v>
      </c>
      <c r="C439" s="792" t="s">
        <v>2783</v>
      </c>
      <c r="D439" s="792" t="s">
        <v>2853</v>
      </c>
      <c r="E439" s="793" t="str">
        <f t="shared" si="6"/>
        <v>茨城県坂東市</v>
      </c>
      <c r="F439" s="792" t="s">
        <v>2854</v>
      </c>
    </row>
    <row r="440" spans="1:6" x14ac:dyDescent="0.15">
      <c r="A440" s="792" t="s">
        <v>2781</v>
      </c>
      <c r="B440" s="792" t="s">
        <v>2855</v>
      </c>
      <c r="C440" s="792" t="s">
        <v>2783</v>
      </c>
      <c r="D440" s="792" t="s">
        <v>2856</v>
      </c>
      <c r="E440" s="793" t="str">
        <f t="shared" si="6"/>
        <v>茨城県稲敷市</v>
      </c>
      <c r="F440" s="792" t="s">
        <v>2857</v>
      </c>
    </row>
    <row r="441" spans="1:6" x14ac:dyDescent="0.15">
      <c r="A441" s="792" t="s">
        <v>2781</v>
      </c>
      <c r="B441" s="792" t="s">
        <v>2858</v>
      </c>
      <c r="C441" s="792" t="s">
        <v>2783</v>
      </c>
      <c r="D441" s="792" t="s">
        <v>2859</v>
      </c>
      <c r="E441" s="793" t="str">
        <f t="shared" si="6"/>
        <v>茨城県かすみがうら市</v>
      </c>
      <c r="F441" s="792" t="s">
        <v>2860</v>
      </c>
    </row>
    <row r="442" spans="1:6" x14ac:dyDescent="0.15">
      <c r="A442" s="792" t="s">
        <v>2781</v>
      </c>
      <c r="B442" s="792" t="s">
        <v>2861</v>
      </c>
      <c r="C442" s="792" t="s">
        <v>2783</v>
      </c>
      <c r="D442" s="792" t="s">
        <v>2862</v>
      </c>
      <c r="E442" s="793" t="str">
        <f t="shared" si="6"/>
        <v>茨城県桜川市</v>
      </c>
      <c r="F442" s="792" t="s">
        <v>2863</v>
      </c>
    </row>
    <row r="443" spans="1:6" x14ac:dyDescent="0.15">
      <c r="A443" s="792" t="s">
        <v>2781</v>
      </c>
      <c r="B443" s="792" t="s">
        <v>2864</v>
      </c>
      <c r="C443" s="792" t="s">
        <v>2783</v>
      </c>
      <c r="D443" s="792" t="s">
        <v>2865</v>
      </c>
      <c r="E443" s="793" t="str">
        <f t="shared" si="6"/>
        <v>茨城県神栖市</v>
      </c>
      <c r="F443" s="792" t="s">
        <v>2866</v>
      </c>
    </row>
    <row r="444" spans="1:6" x14ac:dyDescent="0.15">
      <c r="A444" s="792" t="s">
        <v>2781</v>
      </c>
      <c r="B444" s="792" t="s">
        <v>2867</v>
      </c>
      <c r="C444" s="792" t="s">
        <v>2783</v>
      </c>
      <c r="D444" s="792" t="s">
        <v>2868</v>
      </c>
      <c r="E444" s="793" t="str">
        <f t="shared" si="6"/>
        <v>茨城県行方市</v>
      </c>
      <c r="F444" s="792" t="s">
        <v>2869</v>
      </c>
    </row>
    <row r="445" spans="1:6" x14ac:dyDescent="0.15">
      <c r="A445" s="792" t="s">
        <v>2781</v>
      </c>
      <c r="B445" s="792" t="s">
        <v>2870</v>
      </c>
      <c r="C445" s="792" t="s">
        <v>2783</v>
      </c>
      <c r="D445" s="792" t="s">
        <v>2871</v>
      </c>
      <c r="E445" s="793" t="str">
        <f t="shared" si="6"/>
        <v>茨城県鉾田市</v>
      </c>
      <c r="F445" s="792" t="s">
        <v>2872</v>
      </c>
    </row>
    <row r="446" spans="1:6" x14ac:dyDescent="0.15">
      <c r="A446" s="792" t="s">
        <v>2781</v>
      </c>
      <c r="B446" s="792" t="s">
        <v>2873</v>
      </c>
      <c r="C446" s="792" t="s">
        <v>2783</v>
      </c>
      <c r="D446" s="792" t="s">
        <v>2874</v>
      </c>
      <c r="E446" s="793" t="str">
        <f t="shared" si="6"/>
        <v>茨城県つくばみらい市</v>
      </c>
      <c r="F446" s="792" t="s">
        <v>2875</v>
      </c>
    </row>
    <row r="447" spans="1:6" x14ac:dyDescent="0.15">
      <c r="A447" s="792" t="s">
        <v>2781</v>
      </c>
      <c r="B447" s="792" t="s">
        <v>2876</v>
      </c>
      <c r="C447" s="792" t="s">
        <v>2783</v>
      </c>
      <c r="D447" s="792" t="s">
        <v>2877</v>
      </c>
      <c r="E447" s="793" t="str">
        <f t="shared" si="6"/>
        <v>茨城県小美玉市</v>
      </c>
      <c r="F447" s="792" t="s">
        <v>2878</v>
      </c>
    </row>
    <row r="448" spans="1:6" x14ac:dyDescent="0.15">
      <c r="A448" s="792" t="s">
        <v>2781</v>
      </c>
      <c r="B448" s="792" t="s">
        <v>2879</v>
      </c>
      <c r="C448" s="792" t="s">
        <v>2783</v>
      </c>
      <c r="D448" s="792" t="s">
        <v>2880</v>
      </c>
      <c r="E448" s="793" t="str">
        <f t="shared" si="6"/>
        <v>茨城県茨城町</v>
      </c>
      <c r="F448" s="792" t="s">
        <v>2881</v>
      </c>
    </row>
    <row r="449" spans="1:6" x14ac:dyDescent="0.15">
      <c r="A449" s="792" t="s">
        <v>2781</v>
      </c>
      <c r="B449" s="792" t="s">
        <v>2882</v>
      </c>
      <c r="C449" s="792" t="s">
        <v>2783</v>
      </c>
      <c r="D449" s="792" t="s">
        <v>2883</v>
      </c>
      <c r="E449" s="793" t="str">
        <f t="shared" si="6"/>
        <v>茨城県大洗町</v>
      </c>
      <c r="F449" s="792" t="s">
        <v>2884</v>
      </c>
    </row>
    <row r="450" spans="1:6" x14ac:dyDescent="0.15">
      <c r="A450" s="792" t="s">
        <v>2781</v>
      </c>
      <c r="B450" s="792" t="s">
        <v>2885</v>
      </c>
      <c r="C450" s="792" t="s">
        <v>2783</v>
      </c>
      <c r="D450" s="792" t="s">
        <v>2886</v>
      </c>
      <c r="E450" s="793" t="str">
        <f t="shared" si="6"/>
        <v>茨城県城里町</v>
      </c>
      <c r="F450" s="792" t="s">
        <v>2887</v>
      </c>
    </row>
    <row r="451" spans="1:6" x14ac:dyDescent="0.15">
      <c r="A451" s="792" t="s">
        <v>2781</v>
      </c>
      <c r="B451" s="792" t="s">
        <v>2888</v>
      </c>
      <c r="C451" s="792" t="s">
        <v>2783</v>
      </c>
      <c r="D451" s="792" t="s">
        <v>2889</v>
      </c>
      <c r="E451" s="793" t="str">
        <f t="shared" ref="E451:E514" si="7">CONCATENATE(A451,B451)</f>
        <v>茨城県東海村</v>
      </c>
      <c r="F451" s="792" t="s">
        <v>2890</v>
      </c>
    </row>
    <row r="452" spans="1:6" x14ac:dyDescent="0.15">
      <c r="A452" s="792" t="s">
        <v>2781</v>
      </c>
      <c r="B452" s="792" t="s">
        <v>2891</v>
      </c>
      <c r="C452" s="792" t="s">
        <v>2783</v>
      </c>
      <c r="D452" s="792" t="s">
        <v>2892</v>
      </c>
      <c r="E452" s="793" t="str">
        <f t="shared" si="7"/>
        <v>茨城県大子町</v>
      </c>
      <c r="F452" s="792" t="s">
        <v>2893</v>
      </c>
    </row>
    <row r="453" spans="1:6" x14ac:dyDescent="0.15">
      <c r="A453" s="792" t="s">
        <v>2781</v>
      </c>
      <c r="B453" s="792" t="s">
        <v>2894</v>
      </c>
      <c r="C453" s="792" t="s">
        <v>2783</v>
      </c>
      <c r="D453" s="792" t="s">
        <v>2895</v>
      </c>
      <c r="E453" s="793" t="str">
        <f t="shared" si="7"/>
        <v>茨城県美浦村</v>
      </c>
      <c r="F453" s="792" t="s">
        <v>2896</v>
      </c>
    </row>
    <row r="454" spans="1:6" x14ac:dyDescent="0.15">
      <c r="A454" s="792" t="s">
        <v>2781</v>
      </c>
      <c r="B454" s="792" t="s">
        <v>2897</v>
      </c>
      <c r="C454" s="792" t="s">
        <v>2783</v>
      </c>
      <c r="D454" s="792" t="s">
        <v>2898</v>
      </c>
      <c r="E454" s="793" t="str">
        <f t="shared" si="7"/>
        <v>茨城県阿見町</v>
      </c>
      <c r="F454" s="792" t="s">
        <v>2899</v>
      </c>
    </row>
    <row r="455" spans="1:6" x14ac:dyDescent="0.15">
      <c r="A455" s="792" t="s">
        <v>2781</v>
      </c>
      <c r="B455" s="792" t="s">
        <v>2900</v>
      </c>
      <c r="C455" s="792" t="s">
        <v>2783</v>
      </c>
      <c r="D455" s="792" t="s">
        <v>2901</v>
      </c>
      <c r="E455" s="793" t="str">
        <f t="shared" si="7"/>
        <v>茨城県河内町</v>
      </c>
      <c r="F455" s="792" t="s">
        <v>2902</v>
      </c>
    </row>
    <row r="456" spans="1:6" x14ac:dyDescent="0.15">
      <c r="A456" s="792" t="s">
        <v>2781</v>
      </c>
      <c r="B456" s="792" t="s">
        <v>2903</v>
      </c>
      <c r="C456" s="792" t="s">
        <v>2783</v>
      </c>
      <c r="D456" s="792" t="s">
        <v>2904</v>
      </c>
      <c r="E456" s="793" t="str">
        <f t="shared" si="7"/>
        <v>茨城県八千代町</v>
      </c>
      <c r="F456" s="792" t="s">
        <v>2905</v>
      </c>
    </row>
    <row r="457" spans="1:6" x14ac:dyDescent="0.15">
      <c r="A457" s="792" t="s">
        <v>2781</v>
      </c>
      <c r="B457" s="792" t="s">
        <v>2906</v>
      </c>
      <c r="C457" s="792" t="s">
        <v>2783</v>
      </c>
      <c r="D457" s="792" t="s">
        <v>2907</v>
      </c>
      <c r="E457" s="793" t="str">
        <f t="shared" si="7"/>
        <v>茨城県五霞町</v>
      </c>
      <c r="F457" s="792" t="s">
        <v>2908</v>
      </c>
    </row>
    <row r="458" spans="1:6" x14ac:dyDescent="0.15">
      <c r="A458" s="792" t="s">
        <v>2781</v>
      </c>
      <c r="B458" s="792" t="s">
        <v>2909</v>
      </c>
      <c r="C458" s="792" t="s">
        <v>2783</v>
      </c>
      <c r="D458" s="792" t="s">
        <v>2910</v>
      </c>
      <c r="E458" s="793" t="str">
        <f t="shared" si="7"/>
        <v>茨城県境町</v>
      </c>
      <c r="F458" s="792" t="s">
        <v>2911</v>
      </c>
    </row>
    <row r="459" spans="1:6" x14ac:dyDescent="0.15">
      <c r="A459" s="792" t="s">
        <v>2781</v>
      </c>
      <c r="B459" s="792" t="s">
        <v>2912</v>
      </c>
      <c r="C459" s="792" t="s">
        <v>2783</v>
      </c>
      <c r="D459" s="792" t="s">
        <v>2913</v>
      </c>
      <c r="E459" s="793" t="str">
        <f t="shared" si="7"/>
        <v>茨城県利根町</v>
      </c>
      <c r="F459" s="792" t="s">
        <v>2914</v>
      </c>
    </row>
    <row r="460" spans="1:6" x14ac:dyDescent="0.15">
      <c r="A460" s="794" t="s">
        <v>2915</v>
      </c>
      <c r="B460" s="795"/>
      <c r="C460" s="796" t="s">
        <v>2916</v>
      </c>
      <c r="D460" s="795"/>
      <c r="E460" s="793" t="str">
        <f t="shared" si="7"/>
        <v>栃木県</v>
      </c>
      <c r="F460" s="794" t="s">
        <v>2917</v>
      </c>
    </row>
    <row r="461" spans="1:6" x14ac:dyDescent="0.15">
      <c r="A461" s="792" t="s">
        <v>2918</v>
      </c>
      <c r="B461" s="792" t="s">
        <v>2919</v>
      </c>
      <c r="C461" s="792" t="s">
        <v>2920</v>
      </c>
      <c r="D461" s="792" t="s">
        <v>2921</v>
      </c>
      <c r="E461" s="793" t="str">
        <f t="shared" si="7"/>
        <v>栃木県宇都宮市</v>
      </c>
      <c r="F461" s="792" t="s">
        <v>2922</v>
      </c>
    </row>
    <row r="462" spans="1:6" x14ac:dyDescent="0.15">
      <c r="A462" s="792" t="s">
        <v>2918</v>
      </c>
      <c r="B462" s="792" t="s">
        <v>2923</v>
      </c>
      <c r="C462" s="792" t="s">
        <v>2920</v>
      </c>
      <c r="D462" s="792" t="s">
        <v>2924</v>
      </c>
      <c r="E462" s="793" t="str">
        <f t="shared" si="7"/>
        <v>栃木県足利市</v>
      </c>
      <c r="F462" s="792" t="s">
        <v>2925</v>
      </c>
    </row>
    <row r="463" spans="1:6" x14ac:dyDescent="0.15">
      <c r="A463" s="792" t="s">
        <v>2918</v>
      </c>
      <c r="B463" s="792" t="s">
        <v>2926</v>
      </c>
      <c r="C463" s="792" t="s">
        <v>2920</v>
      </c>
      <c r="D463" s="792" t="s">
        <v>2927</v>
      </c>
      <c r="E463" s="793" t="str">
        <f t="shared" si="7"/>
        <v>栃木県栃木市</v>
      </c>
      <c r="F463" s="792" t="s">
        <v>2928</v>
      </c>
    </row>
    <row r="464" spans="1:6" x14ac:dyDescent="0.15">
      <c r="A464" s="792" t="s">
        <v>2918</v>
      </c>
      <c r="B464" s="792" t="s">
        <v>2929</v>
      </c>
      <c r="C464" s="792" t="s">
        <v>2920</v>
      </c>
      <c r="D464" s="792" t="s">
        <v>2930</v>
      </c>
      <c r="E464" s="793" t="str">
        <f t="shared" si="7"/>
        <v>栃木県佐野市</v>
      </c>
      <c r="F464" s="792" t="s">
        <v>2931</v>
      </c>
    </row>
    <row r="465" spans="1:6" x14ac:dyDescent="0.15">
      <c r="A465" s="792" t="s">
        <v>2918</v>
      </c>
      <c r="B465" s="792" t="s">
        <v>2932</v>
      </c>
      <c r="C465" s="792" t="s">
        <v>2920</v>
      </c>
      <c r="D465" s="792" t="s">
        <v>2933</v>
      </c>
      <c r="E465" s="793" t="str">
        <f t="shared" si="7"/>
        <v>栃木県鹿沼市</v>
      </c>
      <c r="F465" s="792" t="s">
        <v>2934</v>
      </c>
    </row>
    <row r="466" spans="1:6" x14ac:dyDescent="0.15">
      <c r="A466" s="792" t="s">
        <v>2918</v>
      </c>
      <c r="B466" s="792" t="s">
        <v>2935</v>
      </c>
      <c r="C466" s="792" t="s">
        <v>2920</v>
      </c>
      <c r="D466" s="792" t="s">
        <v>2936</v>
      </c>
      <c r="E466" s="793" t="str">
        <f t="shared" si="7"/>
        <v>栃木県日光市</v>
      </c>
      <c r="F466" s="792" t="s">
        <v>2937</v>
      </c>
    </row>
    <row r="467" spans="1:6" x14ac:dyDescent="0.15">
      <c r="A467" s="792" t="s">
        <v>2918</v>
      </c>
      <c r="B467" s="792" t="s">
        <v>2938</v>
      </c>
      <c r="C467" s="792" t="s">
        <v>2920</v>
      </c>
      <c r="D467" s="792" t="s">
        <v>2939</v>
      </c>
      <c r="E467" s="793" t="str">
        <f t="shared" si="7"/>
        <v>栃木県小山市</v>
      </c>
      <c r="F467" s="792" t="s">
        <v>2940</v>
      </c>
    </row>
    <row r="468" spans="1:6" x14ac:dyDescent="0.15">
      <c r="A468" s="792" t="s">
        <v>2918</v>
      </c>
      <c r="B468" s="792" t="s">
        <v>2941</v>
      </c>
      <c r="C468" s="792" t="s">
        <v>2920</v>
      </c>
      <c r="D468" s="792" t="s">
        <v>2942</v>
      </c>
      <c r="E468" s="793" t="str">
        <f t="shared" si="7"/>
        <v>栃木県真岡市</v>
      </c>
      <c r="F468" s="792" t="s">
        <v>2943</v>
      </c>
    </row>
    <row r="469" spans="1:6" x14ac:dyDescent="0.15">
      <c r="A469" s="792" t="s">
        <v>2918</v>
      </c>
      <c r="B469" s="792" t="s">
        <v>2944</v>
      </c>
      <c r="C469" s="792" t="s">
        <v>2920</v>
      </c>
      <c r="D469" s="792" t="s">
        <v>2945</v>
      </c>
      <c r="E469" s="793" t="str">
        <f t="shared" si="7"/>
        <v>栃木県大田原市</v>
      </c>
      <c r="F469" s="792" t="s">
        <v>2946</v>
      </c>
    </row>
    <row r="470" spans="1:6" x14ac:dyDescent="0.15">
      <c r="A470" s="792" t="s">
        <v>2918</v>
      </c>
      <c r="B470" s="792" t="s">
        <v>2947</v>
      </c>
      <c r="C470" s="792" t="s">
        <v>2920</v>
      </c>
      <c r="D470" s="792" t="s">
        <v>2948</v>
      </c>
      <c r="E470" s="793" t="str">
        <f t="shared" si="7"/>
        <v>栃木県矢板市</v>
      </c>
      <c r="F470" s="792" t="s">
        <v>2949</v>
      </c>
    </row>
    <row r="471" spans="1:6" x14ac:dyDescent="0.15">
      <c r="A471" s="792" t="s">
        <v>2918</v>
      </c>
      <c r="B471" s="792" t="s">
        <v>2950</v>
      </c>
      <c r="C471" s="792" t="s">
        <v>2920</v>
      </c>
      <c r="D471" s="792" t="s">
        <v>2951</v>
      </c>
      <c r="E471" s="793" t="str">
        <f t="shared" si="7"/>
        <v>栃木県那須塩原市</v>
      </c>
      <c r="F471" s="792" t="s">
        <v>2952</v>
      </c>
    </row>
    <row r="472" spans="1:6" x14ac:dyDescent="0.15">
      <c r="A472" s="792" t="s">
        <v>2918</v>
      </c>
      <c r="B472" s="792" t="s">
        <v>2953</v>
      </c>
      <c r="C472" s="792" t="s">
        <v>2920</v>
      </c>
      <c r="D472" s="792" t="s">
        <v>2954</v>
      </c>
      <c r="E472" s="793" t="str">
        <f t="shared" si="7"/>
        <v>栃木県さくら市</v>
      </c>
      <c r="F472" s="792" t="s">
        <v>2955</v>
      </c>
    </row>
    <row r="473" spans="1:6" x14ac:dyDescent="0.15">
      <c r="A473" s="792" t="s">
        <v>2918</v>
      </c>
      <c r="B473" s="792" t="s">
        <v>2956</v>
      </c>
      <c r="C473" s="792" t="s">
        <v>2920</v>
      </c>
      <c r="D473" s="792" t="s">
        <v>2957</v>
      </c>
      <c r="E473" s="793" t="str">
        <f t="shared" si="7"/>
        <v>栃木県那須烏山市</v>
      </c>
      <c r="F473" s="792" t="s">
        <v>2958</v>
      </c>
    </row>
    <row r="474" spans="1:6" x14ac:dyDescent="0.15">
      <c r="A474" s="792" t="s">
        <v>2918</v>
      </c>
      <c r="B474" s="792" t="s">
        <v>2959</v>
      </c>
      <c r="C474" s="792" t="s">
        <v>2920</v>
      </c>
      <c r="D474" s="792" t="s">
        <v>2960</v>
      </c>
      <c r="E474" s="793" t="str">
        <f t="shared" si="7"/>
        <v>栃木県下野市</v>
      </c>
      <c r="F474" s="792" t="s">
        <v>2961</v>
      </c>
    </row>
    <row r="475" spans="1:6" x14ac:dyDescent="0.15">
      <c r="A475" s="792" t="s">
        <v>2918</v>
      </c>
      <c r="B475" s="792" t="s">
        <v>2962</v>
      </c>
      <c r="C475" s="792" t="s">
        <v>2920</v>
      </c>
      <c r="D475" s="792" t="s">
        <v>2963</v>
      </c>
      <c r="E475" s="793" t="str">
        <f t="shared" si="7"/>
        <v>栃木県上三川町</v>
      </c>
      <c r="F475" s="792" t="s">
        <v>2964</v>
      </c>
    </row>
    <row r="476" spans="1:6" x14ac:dyDescent="0.15">
      <c r="A476" s="792" t="s">
        <v>2918</v>
      </c>
      <c r="B476" s="792" t="s">
        <v>2965</v>
      </c>
      <c r="C476" s="792" t="s">
        <v>2920</v>
      </c>
      <c r="D476" s="792" t="s">
        <v>2966</v>
      </c>
      <c r="E476" s="793" t="str">
        <f t="shared" si="7"/>
        <v>栃木県益子町</v>
      </c>
      <c r="F476" s="792" t="s">
        <v>2967</v>
      </c>
    </row>
    <row r="477" spans="1:6" x14ac:dyDescent="0.15">
      <c r="A477" s="792" t="s">
        <v>2918</v>
      </c>
      <c r="B477" s="792" t="s">
        <v>2968</v>
      </c>
      <c r="C477" s="792" t="s">
        <v>2920</v>
      </c>
      <c r="D477" s="792" t="s">
        <v>2969</v>
      </c>
      <c r="E477" s="793" t="str">
        <f t="shared" si="7"/>
        <v>栃木県茂木町</v>
      </c>
      <c r="F477" s="792" t="s">
        <v>2970</v>
      </c>
    </row>
    <row r="478" spans="1:6" x14ac:dyDescent="0.15">
      <c r="A478" s="792" t="s">
        <v>2918</v>
      </c>
      <c r="B478" s="792" t="s">
        <v>2971</v>
      </c>
      <c r="C478" s="792" t="s">
        <v>2920</v>
      </c>
      <c r="D478" s="792" t="s">
        <v>2972</v>
      </c>
      <c r="E478" s="793" t="str">
        <f t="shared" si="7"/>
        <v>栃木県市貝町</v>
      </c>
      <c r="F478" s="792" t="s">
        <v>2973</v>
      </c>
    </row>
    <row r="479" spans="1:6" x14ac:dyDescent="0.15">
      <c r="A479" s="792" t="s">
        <v>2918</v>
      </c>
      <c r="B479" s="792" t="s">
        <v>2974</v>
      </c>
      <c r="C479" s="792" t="s">
        <v>2920</v>
      </c>
      <c r="D479" s="792" t="s">
        <v>2975</v>
      </c>
      <c r="E479" s="793" t="str">
        <f t="shared" si="7"/>
        <v>栃木県芳賀町</v>
      </c>
      <c r="F479" s="792" t="s">
        <v>2976</v>
      </c>
    </row>
    <row r="480" spans="1:6" x14ac:dyDescent="0.15">
      <c r="A480" s="792" t="s">
        <v>2918</v>
      </c>
      <c r="B480" s="792" t="s">
        <v>2977</v>
      </c>
      <c r="C480" s="792" t="s">
        <v>2920</v>
      </c>
      <c r="D480" s="792" t="s">
        <v>2978</v>
      </c>
      <c r="E480" s="793" t="str">
        <f t="shared" si="7"/>
        <v>栃木県壬生町</v>
      </c>
      <c r="F480" s="792" t="s">
        <v>2979</v>
      </c>
    </row>
    <row r="481" spans="1:6" x14ac:dyDescent="0.15">
      <c r="A481" s="792" t="s">
        <v>2918</v>
      </c>
      <c r="B481" s="792" t="s">
        <v>2980</v>
      </c>
      <c r="C481" s="792" t="s">
        <v>2920</v>
      </c>
      <c r="D481" s="792" t="s">
        <v>2981</v>
      </c>
      <c r="E481" s="793" t="str">
        <f t="shared" si="7"/>
        <v>栃木県野木町</v>
      </c>
      <c r="F481" s="792" t="s">
        <v>2982</v>
      </c>
    </row>
    <row r="482" spans="1:6" x14ac:dyDescent="0.15">
      <c r="A482" s="792" t="s">
        <v>2918</v>
      </c>
      <c r="B482" s="792" t="s">
        <v>2983</v>
      </c>
      <c r="C482" s="792" t="s">
        <v>2920</v>
      </c>
      <c r="D482" s="792" t="s">
        <v>2984</v>
      </c>
      <c r="E482" s="793" t="str">
        <f t="shared" si="7"/>
        <v>栃木県塩谷町</v>
      </c>
      <c r="F482" s="792" t="s">
        <v>2985</v>
      </c>
    </row>
    <row r="483" spans="1:6" x14ac:dyDescent="0.15">
      <c r="A483" s="792" t="s">
        <v>2918</v>
      </c>
      <c r="B483" s="792" t="s">
        <v>2986</v>
      </c>
      <c r="C483" s="792" t="s">
        <v>2920</v>
      </c>
      <c r="D483" s="792" t="s">
        <v>2987</v>
      </c>
      <c r="E483" s="793" t="str">
        <f t="shared" si="7"/>
        <v>栃木県高根沢町</v>
      </c>
      <c r="F483" s="792" t="s">
        <v>2988</v>
      </c>
    </row>
    <row r="484" spans="1:6" x14ac:dyDescent="0.15">
      <c r="A484" s="792" t="s">
        <v>2918</v>
      </c>
      <c r="B484" s="792" t="s">
        <v>2989</v>
      </c>
      <c r="C484" s="792" t="s">
        <v>2920</v>
      </c>
      <c r="D484" s="792" t="s">
        <v>2990</v>
      </c>
      <c r="E484" s="793" t="str">
        <f t="shared" si="7"/>
        <v>栃木県那須町</v>
      </c>
      <c r="F484" s="792" t="s">
        <v>2991</v>
      </c>
    </row>
    <row r="485" spans="1:6" x14ac:dyDescent="0.15">
      <c r="A485" s="792" t="s">
        <v>2918</v>
      </c>
      <c r="B485" s="792" t="s">
        <v>2992</v>
      </c>
      <c r="C485" s="792" t="s">
        <v>2920</v>
      </c>
      <c r="D485" s="792" t="s">
        <v>2993</v>
      </c>
      <c r="E485" s="793" t="str">
        <f t="shared" si="7"/>
        <v>栃木県那珂川町</v>
      </c>
      <c r="F485" s="792" t="s">
        <v>2994</v>
      </c>
    </row>
    <row r="486" spans="1:6" x14ac:dyDescent="0.15">
      <c r="A486" s="794" t="s">
        <v>2995</v>
      </c>
      <c r="B486" s="795"/>
      <c r="C486" s="796" t="s">
        <v>2996</v>
      </c>
      <c r="D486" s="795"/>
      <c r="E486" s="793" t="str">
        <f t="shared" si="7"/>
        <v>群馬県</v>
      </c>
      <c r="F486" s="794" t="s">
        <v>2997</v>
      </c>
    </row>
    <row r="487" spans="1:6" x14ac:dyDescent="0.15">
      <c r="A487" s="792" t="s">
        <v>2998</v>
      </c>
      <c r="B487" s="792" t="s">
        <v>2999</v>
      </c>
      <c r="C487" s="792" t="s">
        <v>3000</v>
      </c>
      <c r="D487" s="792" t="s">
        <v>3001</v>
      </c>
      <c r="E487" s="793" t="str">
        <f t="shared" si="7"/>
        <v>群馬県前橋市</v>
      </c>
      <c r="F487" s="792" t="s">
        <v>3002</v>
      </c>
    </row>
    <row r="488" spans="1:6" x14ac:dyDescent="0.15">
      <c r="A488" s="792" t="s">
        <v>2998</v>
      </c>
      <c r="B488" s="792" t="s">
        <v>3003</v>
      </c>
      <c r="C488" s="792" t="s">
        <v>3000</v>
      </c>
      <c r="D488" s="792" t="s">
        <v>3004</v>
      </c>
      <c r="E488" s="793" t="str">
        <f t="shared" si="7"/>
        <v>群馬県高崎市</v>
      </c>
      <c r="F488" s="792" t="s">
        <v>3005</v>
      </c>
    </row>
    <row r="489" spans="1:6" x14ac:dyDescent="0.15">
      <c r="A489" s="792" t="s">
        <v>2998</v>
      </c>
      <c r="B489" s="792" t="s">
        <v>3006</v>
      </c>
      <c r="C489" s="792" t="s">
        <v>3000</v>
      </c>
      <c r="D489" s="792" t="s">
        <v>3007</v>
      </c>
      <c r="E489" s="793" t="str">
        <f t="shared" si="7"/>
        <v>群馬県桐生市</v>
      </c>
      <c r="F489" s="792" t="s">
        <v>3008</v>
      </c>
    </row>
    <row r="490" spans="1:6" x14ac:dyDescent="0.15">
      <c r="A490" s="792" t="s">
        <v>2998</v>
      </c>
      <c r="B490" s="792" t="s">
        <v>3009</v>
      </c>
      <c r="C490" s="792" t="s">
        <v>3000</v>
      </c>
      <c r="D490" s="792" t="s">
        <v>3010</v>
      </c>
      <c r="E490" s="793" t="str">
        <f t="shared" si="7"/>
        <v>群馬県伊勢崎市</v>
      </c>
      <c r="F490" s="792" t="s">
        <v>3011</v>
      </c>
    </row>
    <row r="491" spans="1:6" x14ac:dyDescent="0.15">
      <c r="A491" s="792" t="s">
        <v>2998</v>
      </c>
      <c r="B491" s="792" t="s">
        <v>3012</v>
      </c>
      <c r="C491" s="792" t="s">
        <v>3000</v>
      </c>
      <c r="D491" s="792" t="s">
        <v>3013</v>
      </c>
      <c r="E491" s="793" t="str">
        <f t="shared" si="7"/>
        <v>群馬県太田市</v>
      </c>
      <c r="F491" s="792" t="s">
        <v>3014</v>
      </c>
    </row>
    <row r="492" spans="1:6" x14ac:dyDescent="0.15">
      <c r="A492" s="792" t="s">
        <v>2998</v>
      </c>
      <c r="B492" s="792" t="s">
        <v>3015</v>
      </c>
      <c r="C492" s="792" t="s">
        <v>3000</v>
      </c>
      <c r="D492" s="792" t="s">
        <v>3016</v>
      </c>
      <c r="E492" s="793" t="str">
        <f t="shared" si="7"/>
        <v>群馬県沼田市</v>
      </c>
      <c r="F492" s="792" t="s">
        <v>3017</v>
      </c>
    </row>
    <row r="493" spans="1:6" x14ac:dyDescent="0.15">
      <c r="A493" s="792" t="s">
        <v>2998</v>
      </c>
      <c r="B493" s="792" t="s">
        <v>3018</v>
      </c>
      <c r="C493" s="792" t="s">
        <v>3000</v>
      </c>
      <c r="D493" s="792" t="s">
        <v>3019</v>
      </c>
      <c r="E493" s="793" t="str">
        <f t="shared" si="7"/>
        <v>群馬県館林市</v>
      </c>
      <c r="F493" s="792" t="s">
        <v>3020</v>
      </c>
    </row>
    <row r="494" spans="1:6" x14ac:dyDescent="0.15">
      <c r="A494" s="792" t="s">
        <v>2998</v>
      </c>
      <c r="B494" s="792" t="s">
        <v>3021</v>
      </c>
      <c r="C494" s="792" t="s">
        <v>3000</v>
      </c>
      <c r="D494" s="792" t="s">
        <v>3022</v>
      </c>
      <c r="E494" s="793" t="str">
        <f t="shared" si="7"/>
        <v>群馬県渋川市</v>
      </c>
      <c r="F494" s="792" t="s">
        <v>3023</v>
      </c>
    </row>
    <row r="495" spans="1:6" x14ac:dyDescent="0.15">
      <c r="A495" s="792" t="s">
        <v>2998</v>
      </c>
      <c r="B495" s="792" t="s">
        <v>3024</v>
      </c>
      <c r="C495" s="792" t="s">
        <v>3000</v>
      </c>
      <c r="D495" s="792" t="s">
        <v>3025</v>
      </c>
      <c r="E495" s="793" t="str">
        <f t="shared" si="7"/>
        <v>群馬県藤岡市</v>
      </c>
      <c r="F495" s="792" t="s">
        <v>3026</v>
      </c>
    </row>
    <row r="496" spans="1:6" x14ac:dyDescent="0.15">
      <c r="A496" s="792" t="s">
        <v>2998</v>
      </c>
      <c r="B496" s="792" t="s">
        <v>3027</v>
      </c>
      <c r="C496" s="792" t="s">
        <v>3000</v>
      </c>
      <c r="D496" s="792" t="s">
        <v>3028</v>
      </c>
      <c r="E496" s="793" t="str">
        <f t="shared" si="7"/>
        <v>群馬県富岡市</v>
      </c>
      <c r="F496" s="792" t="s">
        <v>3029</v>
      </c>
    </row>
    <row r="497" spans="1:6" x14ac:dyDescent="0.15">
      <c r="A497" s="792" t="s">
        <v>2998</v>
      </c>
      <c r="B497" s="792" t="s">
        <v>3030</v>
      </c>
      <c r="C497" s="792" t="s">
        <v>3000</v>
      </c>
      <c r="D497" s="792" t="s">
        <v>3031</v>
      </c>
      <c r="E497" s="793" t="str">
        <f t="shared" si="7"/>
        <v>群馬県安中市</v>
      </c>
      <c r="F497" s="792" t="s">
        <v>3032</v>
      </c>
    </row>
    <row r="498" spans="1:6" x14ac:dyDescent="0.15">
      <c r="A498" s="792" t="s">
        <v>2998</v>
      </c>
      <c r="B498" s="792" t="s">
        <v>3033</v>
      </c>
      <c r="C498" s="792" t="s">
        <v>3000</v>
      </c>
      <c r="D498" s="792" t="s">
        <v>3034</v>
      </c>
      <c r="E498" s="793" t="str">
        <f t="shared" si="7"/>
        <v>群馬県みどり市</v>
      </c>
      <c r="F498" s="792" t="s">
        <v>3035</v>
      </c>
    </row>
    <row r="499" spans="1:6" x14ac:dyDescent="0.15">
      <c r="A499" s="792" t="s">
        <v>2998</v>
      </c>
      <c r="B499" s="792" t="s">
        <v>3036</v>
      </c>
      <c r="C499" s="792" t="s">
        <v>3000</v>
      </c>
      <c r="D499" s="792" t="s">
        <v>3037</v>
      </c>
      <c r="E499" s="793" t="str">
        <f t="shared" si="7"/>
        <v>群馬県榛東村</v>
      </c>
      <c r="F499" s="792" t="s">
        <v>3038</v>
      </c>
    </row>
    <row r="500" spans="1:6" x14ac:dyDescent="0.15">
      <c r="A500" s="792" t="s">
        <v>2998</v>
      </c>
      <c r="B500" s="792" t="s">
        <v>3039</v>
      </c>
      <c r="C500" s="792" t="s">
        <v>3000</v>
      </c>
      <c r="D500" s="792" t="s">
        <v>3040</v>
      </c>
      <c r="E500" s="793" t="str">
        <f t="shared" si="7"/>
        <v>群馬県吉岡町</v>
      </c>
      <c r="F500" s="792" t="s">
        <v>3041</v>
      </c>
    </row>
    <row r="501" spans="1:6" x14ac:dyDescent="0.15">
      <c r="A501" s="792" t="s">
        <v>2998</v>
      </c>
      <c r="B501" s="792" t="s">
        <v>3042</v>
      </c>
      <c r="C501" s="792" t="s">
        <v>3000</v>
      </c>
      <c r="D501" s="792" t="s">
        <v>3043</v>
      </c>
      <c r="E501" s="793" t="str">
        <f t="shared" si="7"/>
        <v>群馬県上野村</v>
      </c>
      <c r="F501" s="792" t="s">
        <v>3044</v>
      </c>
    </row>
    <row r="502" spans="1:6" x14ac:dyDescent="0.15">
      <c r="A502" s="792" t="s">
        <v>2998</v>
      </c>
      <c r="B502" s="792" t="s">
        <v>3045</v>
      </c>
      <c r="C502" s="792" t="s">
        <v>3000</v>
      </c>
      <c r="D502" s="792" t="s">
        <v>3046</v>
      </c>
      <c r="E502" s="793" t="str">
        <f t="shared" si="7"/>
        <v>群馬県神流町</v>
      </c>
      <c r="F502" s="792" t="s">
        <v>3047</v>
      </c>
    </row>
    <row r="503" spans="1:6" x14ac:dyDescent="0.15">
      <c r="A503" s="792" t="s">
        <v>2998</v>
      </c>
      <c r="B503" s="792" t="s">
        <v>3048</v>
      </c>
      <c r="C503" s="792" t="s">
        <v>3000</v>
      </c>
      <c r="D503" s="792" t="s">
        <v>3049</v>
      </c>
      <c r="E503" s="793" t="str">
        <f t="shared" si="7"/>
        <v>群馬県下仁田町</v>
      </c>
      <c r="F503" s="792" t="s">
        <v>3050</v>
      </c>
    </row>
    <row r="504" spans="1:6" x14ac:dyDescent="0.15">
      <c r="A504" s="792" t="s">
        <v>2998</v>
      </c>
      <c r="B504" s="792" t="s">
        <v>3051</v>
      </c>
      <c r="C504" s="792" t="s">
        <v>3000</v>
      </c>
      <c r="D504" s="792" t="s">
        <v>3052</v>
      </c>
      <c r="E504" s="793" t="str">
        <f t="shared" si="7"/>
        <v>群馬県南牧村</v>
      </c>
      <c r="F504" s="792" t="s">
        <v>3053</v>
      </c>
    </row>
    <row r="505" spans="1:6" x14ac:dyDescent="0.15">
      <c r="A505" s="792" t="s">
        <v>2998</v>
      </c>
      <c r="B505" s="792" t="s">
        <v>3054</v>
      </c>
      <c r="C505" s="792" t="s">
        <v>3000</v>
      </c>
      <c r="D505" s="792" t="s">
        <v>3055</v>
      </c>
      <c r="E505" s="793" t="str">
        <f t="shared" si="7"/>
        <v>群馬県甘楽町</v>
      </c>
      <c r="F505" s="792" t="s">
        <v>3056</v>
      </c>
    </row>
    <row r="506" spans="1:6" x14ac:dyDescent="0.15">
      <c r="A506" s="792" t="s">
        <v>2998</v>
      </c>
      <c r="B506" s="792" t="s">
        <v>3057</v>
      </c>
      <c r="C506" s="792" t="s">
        <v>3000</v>
      </c>
      <c r="D506" s="792" t="s">
        <v>3058</v>
      </c>
      <c r="E506" s="793" t="str">
        <f t="shared" si="7"/>
        <v>群馬県中之条町</v>
      </c>
      <c r="F506" s="792" t="s">
        <v>3059</v>
      </c>
    </row>
    <row r="507" spans="1:6" x14ac:dyDescent="0.15">
      <c r="A507" s="792" t="s">
        <v>2998</v>
      </c>
      <c r="B507" s="792" t="s">
        <v>3060</v>
      </c>
      <c r="C507" s="792" t="s">
        <v>3000</v>
      </c>
      <c r="D507" s="792" t="s">
        <v>3061</v>
      </c>
      <c r="E507" s="793" t="str">
        <f t="shared" si="7"/>
        <v>群馬県長野原町</v>
      </c>
      <c r="F507" s="792" t="s">
        <v>3062</v>
      </c>
    </row>
    <row r="508" spans="1:6" x14ac:dyDescent="0.15">
      <c r="A508" s="792" t="s">
        <v>2998</v>
      </c>
      <c r="B508" s="792" t="s">
        <v>3063</v>
      </c>
      <c r="C508" s="792" t="s">
        <v>3000</v>
      </c>
      <c r="D508" s="792" t="s">
        <v>3064</v>
      </c>
      <c r="E508" s="793" t="str">
        <f t="shared" si="7"/>
        <v>群馬県嬬恋村</v>
      </c>
      <c r="F508" s="792" t="s">
        <v>3065</v>
      </c>
    </row>
    <row r="509" spans="1:6" x14ac:dyDescent="0.15">
      <c r="A509" s="792" t="s">
        <v>2998</v>
      </c>
      <c r="B509" s="792" t="s">
        <v>3066</v>
      </c>
      <c r="C509" s="792" t="s">
        <v>3000</v>
      </c>
      <c r="D509" s="792" t="s">
        <v>3067</v>
      </c>
      <c r="E509" s="793" t="str">
        <f t="shared" si="7"/>
        <v>群馬県草津町</v>
      </c>
      <c r="F509" s="792" t="s">
        <v>3068</v>
      </c>
    </row>
    <row r="510" spans="1:6" x14ac:dyDescent="0.15">
      <c r="A510" s="792" t="s">
        <v>2998</v>
      </c>
      <c r="B510" s="792" t="s">
        <v>3069</v>
      </c>
      <c r="C510" s="792" t="s">
        <v>3000</v>
      </c>
      <c r="D510" s="792" t="s">
        <v>3070</v>
      </c>
      <c r="E510" s="793" t="str">
        <f t="shared" si="7"/>
        <v>群馬県高山村</v>
      </c>
      <c r="F510" s="792" t="s">
        <v>3071</v>
      </c>
    </row>
    <row r="511" spans="1:6" x14ac:dyDescent="0.15">
      <c r="A511" s="792" t="s">
        <v>2998</v>
      </c>
      <c r="B511" s="792" t="s">
        <v>3072</v>
      </c>
      <c r="C511" s="792" t="s">
        <v>3000</v>
      </c>
      <c r="D511" s="792" t="s">
        <v>3073</v>
      </c>
      <c r="E511" s="793" t="str">
        <f t="shared" si="7"/>
        <v>群馬県東吾妻町</v>
      </c>
      <c r="F511" s="792" t="s">
        <v>3074</v>
      </c>
    </row>
    <row r="512" spans="1:6" x14ac:dyDescent="0.15">
      <c r="A512" s="792" t="s">
        <v>2998</v>
      </c>
      <c r="B512" s="792" t="s">
        <v>3075</v>
      </c>
      <c r="C512" s="792" t="s">
        <v>3000</v>
      </c>
      <c r="D512" s="792" t="s">
        <v>3076</v>
      </c>
      <c r="E512" s="793" t="str">
        <f t="shared" si="7"/>
        <v>群馬県片品村</v>
      </c>
      <c r="F512" s="792" t="s">
        <v>3077</v>
      </c>
    </row>
    <row r="513" spans="1:6" x14ac:dyDescent="0.15">
      <c r="A513" s="792" t="s">
        <v>2998</v>
      </c>
      <c r="B513" s="792" t="s">
        <v>3078</v>
      </c>
      <c r="C513" s="792" t="s">
        <v>3000</v>
      </c>
      <c r="D513" s="792" t="s">
        <v>3079</v>
      </c>
      <c r="E513" s="793" t="str">
        <f t="shared" si="7"/>
        <v>群馬県川場村</v>
      </c>
      <c r="F513" s="792" t="s">
        <v>3080</v>
      </c>
    </row>
    <row r="514" spans="1:6" x14ac:dyDescent="0.15">
      <c r="A514" s="792" t="s">
        <v>2998</v>
      </c>
      <c r="B514" s="792" t="s">
        <v>2697</v>
      </c>
      <c r="C514" s="792" t="s">
        <v>3000</v>
      </c>
      <c r="D514" s="792" t="s">
        <v>2698</v>
      </c>
      <c r="E514" s="793" t="str">
        <f t="shared" si="7"/>
        <v>群馬県昭和村</v>
      </c>
      <c r="F514" s="792" t="s">
        <v>3081</v>
      </c>
    </row>
    <row r="515" spans="1:6" x14ac:dyDescent="0.15">
      <c r="A515" s="792" t="s">
        <v>2998</v>
      </c>
      <c r="B515" s="792" t="s">
        <v>3082</v>
      </c>
      <c r="C515" s="792" t="s">
        <v>3000</v>
      </c>
      <c r="D515" s="792" t="s">
        <v>3083</v>
      </c>
      <c r="E515" s="793" t="str">
        <f t="shared" ref="E515:E578" si="8">CONCATENATE(A515,B515)</f>
        <v>群馬県みなかみ町</v>
      </c>
      <c r="F515" s="792" t="s">
        <v>3084</v>
      </c>
    </row>
    <row r="516" spans="1:6" x14ac:dyDescent="0.15">
      <c r="A516" s="792" t="s">
        <v>2998</v>
      </c>
      <c r="B516" s="792" t="s">
        <v>3085</v>
      </c>
      <c r="C516" s="792" t="s">
        <v>3000</v>
      </c>
      <c r="D516" s="792" t="s">
        <v>3086</v>
      </c>
      <c r="E516" s="793" t="str">
        <f t="shared" si="8"/>
        <v>群馬県玉村町</v>
      </c>
      <c r="F516" s="792" t="s">
        <v>3087</v>
      </c>
    </row>
    <row r="517" spans="1:6" x14ac:dyDescent="0.15">
      <c r="A517" s="792" t="s">
        <v>2998</v>
      </c>
      <c r="B517" s="792" t="s">
        <v>3088</v>
      </c>
      <c r="C517" s="792" t="s">
        <v>3000</v>
      </c>
      <c r="D517" s="792" t="s">
        <v>3089</v>
      </c>
      <c r="E517" s="793" t="str">
        <f t="shared" si="8"/>
        <v>群馬県板倉町</v>
      </c>
      <c r="F517" s="792" t="s">
        <v>3090</v>
      </c>
    </row>
    <row r="518" spans="1:6" x14ac:dyDescent="0.15">
      <c r="A518" s="792" t="s">
        <v>2998</v>
      </c>
      <c r="B518" s="792" t="s">
        <v>3091</v>
      </c>
      <c r="C518" s="792" t="s">
        <v>3000</v>
      </c>
      <c r="D518" s="792" t="s">
        <v>3092</v>
      </c>
      <c r="E518" s="793" t="str">
        <f t="shared" si="8"/>
        <v>群馬県明和町</v>
      </c>
      <c r="F518" s="792" t="s">
        <v>3093</v>
      </c>
    </row>
    <row r="519" spans="1:6" x14ac:dyDescent="0.15">
      <c r="A519" s="792" t="s">
        <v>2998</v>
      </c>
      <c r="B519" s="792" t="s">
        <v>3094</v>
      </c>
      <c r="C519" s="792" t="s">
        <v>3000</v>
      </c>
      <c r="D519" s="792" t="s">
        <v>3095</v>
      </c>
      <c r="E519" s="793" t="str">
        <f t="shared" si="8"/>
        <v>群馬県千代田町</v>
      </c>
      <c r="F519" s="792" t="s">
        <v>3096</v>
      </c>
    </row>
    <row r="520" spans="1:6" x14ac:dyDescent="0.15">
      <c r="A520" s="792" t="s">
        <v>2998</v>
      </c>
      <c r="B520" s="792" t="s">
        <v>3097</v>
      </c>
      <c r="C520" s="792" t="s">
        <v>3000</v>
      </c>
      <c r="D520" s="792" t="s">
        <v>3098</v>
      </c>
      <c r="E520" s="793" t="str">
        <f t="shared" si="8"/>
        <v>群馬県大泉町</v>
      </c>
      <c r="F520" s="792" t="s">
        <v>3099</v>
      </c>
    </row>
    <row r="521" spans="1:6" x14ac:dyDescent="0.15">
      <c r="A521" s="792" t="s">
        <v>2998</v>
      </c>
      <c r="B521" s="792" t="s">
        <v>3100</v>
      </c>
      <c r="C521" s="792" t="s">
        <v>3000</v>
      </c>
      <c r="D521" s="792" t="s">
        <v>3101</v>
      </c>
      <c r="E521" s="793" t="str">
        <f t="shared" si="8"/>
        <v>群馬県邑楽町</v>
      </c>
      <c r="F521" s="792" t="s">
        <v>3102</v>
      </c>
    </row>
    <row r="522" spans="1:6" x14ac:dyDescent="0.15">
      <c r="A522" s="794" t="s">
        <v>3103</v>
      </c>
      <c r="B522" s="795"/>
      <c r="C522" s="796" t="s">
        <v>3104</v>
      </c>
      <c r="D522" s="795"/>
      <c r="E522" s="793" t="str">
        <f t="shared" si="8"/>
        <v>埼玉県</v>
      </c>
      <c r="F522" s="794" t="s">
        <v>3105</v>
      </c>
    </row>
    <row r="523" spans="1:6" x14ac:dyDescent="0.15">
      <c r="A523" s="792" t="s">
        <v>3106</v>
      </c>
      <c r="B523" s="792" t="s">
        <v>3107</v>
      </c>
      <c r="C523" s="792" t="s">
        <v>3108</v>
      </c>
      <c r="D523" s="792" t="s">
        <v>3109</v>
      </c>
      <c r="E523" s="793" t="str">
        <f t="shared" si="8"/>
        <v>埼玉県さいたま市</v>
      </c>
      <c r="F523" s="792" t="s">
        <v>3110</v>
      </c>
    </row>
    <row r="524" spans="1:6" x14ac:dyDescent="0.15">
      <c r="A524" s="792" t="s">
        <v>3106</v>
      </c>
      <c r="B524" s="792" t="s">
        <v>3111</v>
      </c>
      <c r="C524" s="792" t="s">
        <v>3108</v>
      </c>
      <c r="D524" s="792" t="s">
        <v>3112</v>
      </c>
      <c r="E524" s="793" t="str">
        <f t="shared" si="8"/>
        <v>埼玉県川越市</v>
      </c>
      <c r="F524" s="792" t="s">
        <v>3113</v>
      </c>
    </row>
    <row r="525" spans="1:6" x14ac:dyDescent="0.15">
      <c r="A525" s="792" t="s">
        <v>3106</v>
      </c>
      <c r="B525" s="792" t="s">
        <v>3114</v>
      </c>
      <c r="C525" s="792" t="s">
        <v>3108</v>
      </c>
      <c r="D525" s="792" t="s">
        <v>3115</v>
      </c>
      <c r="E525" s="793" t="str">
        <f t="shared" si="8"/>
        <v>埼玉県熊谷市</v>
      </c>
      <c r="F525" s="792" t="s">
        <v>3116</v>
      </c>
    </row>
    <row r="526" spans="1:6" x14ac:dyDescent="0.15">
      <c r="A526" s="792" t="s">
        <v>3106</v>
      </c>
      <c r="B526" s="792" t="s">
        <v>3117</v>
      </c>
      <c r="C526" s="792" t="s">
        <v>3108</v>
      </c>
      <c r="D526" s="792" t="s">
        <v>3118</v>
      </c>
      <c r="E526" s="793" t="str">
        <f t="shared" si="8"/>
        <v>埼玉県川口市</v>
      </c>
      <c r="F526" s="792" t="s">
        <v>3119</v>
      </c>
    </row>
    <row r="527" spans="1:6" x14ac:dyDescent="0.15">
      <c r="A527" s="792" t="s">
        <v>3106</v>
      </c>
      <c r="B527" s="792" t="s">
        <v>3120</v>
      </c>
      <c r="C527" s="792" t="s">
        <v>3108</v>
      </c>
      <c r="D527" s="792" t="s">
        <v>3121</v>
      </c>
      <c r="E527" s="793" t="str">
        <f t="shared" si="8"/>
        <v>埼玉県行田市</v>
      </c>
      <c r="F527" s="792" t="s">
        <v>3122</v>
      </c>
    </row>
    <row r="528" spans="1:6" x14ac:dyDescent="0.15">
      <c r="A528" s="792" t="s">
        <v>3106</v>
      </c>
      <c r="B528" s="792" t="s">
        <v>3123</v>
      </c>
      <c r="C528" s="792" t="s">
        <v>3108</v>
      </c>
      <c r="D528" s="792" t="s">
        <v>3124</v>
      </c>
      <c r="E528" s="793" t="str">
        <f t="shared" si="8"/>
        <v>埼玉県秩父市</v>
      </c>
      <c r="F528" s="792" t="s">
        <v>3125</v>
      </c>
    </row>
    <row r="529" spans="1:6" x14ac:dyDescent="0.15">
      <c r="A529" s="792" t="s">
        <v>3106</v>
      </c>
      <c r="B529" s="792" t="s">
        <v>3126</v>
      </c>
      <c r="C529" s="792" t="s">
        <v>3108</v>
      </c>
      <c r="D529" s="792" t="s">
        <v>3127</v>
      </c>
      <c r="E529" s="793" t="str">
        <f t="shared" si="8"/>
        <v>埼玉県所沢市</v>
      </c>
      <c r="F529" s="792" t="s">
        <v>3128</v>
      </c>
    </row>
    <row r="530" spans="1:6" x14ac:dyDescent="0.15">
      <c r="A530" s="792" t="s">
        <v>3106</v>
      </c>
      <c r="B530" s="792" t="s">
        <v>3129</v>
      </c>
      <c r="C530" s="792" t="s">
        <v>3108</v>
      </c>
      <c r="D530" s="792" t="s">
        <v>3130</v>
      </c>
      <c r="E530" s="793" t="str">
        <f t="shared" si="8"/>
        <v>埼玉県飯能市</v>
      </c>
      <c r="F530" s="792" t="s">
        <v>3131</v>
      </c>
    </row>
    <row r="531" spans="1:6" x14ac:dyDescent="0.15">
      <c r="A531" s="792" t="s">
        <v>3106</v>
      </c>
      <c r="B531" s="792" t="s">
        <v>3132</v>
      </c>
      <c r="C531" s="792" t="s">
        <v>3108</v>
      </c>
      <c r="D531" s="792" t="s">
        <v>3133</v>
      </c>
      <c r="E531" s="793" t="str">
        <f t="shared" si="8"/>
        <v>埼玉県加須市</v>
      </c>
      <c r="F531" s="792" t="s">
        <v>3134</v>
      </c>
    </row>
    <row r="532" spans="1:6" x14ac:dyDescent="0.15">
      <c r="A532" s="792" t="s">
        <v>3106</v>
      </c>
      <c r="B532" s="792" t="s">
        <v>3135</v>
      </c>
      <c r="C532" s="792" t="s">
        <v>3108</v>
      </c>
      <c r="D532" s="792" t="s">
        <v>3136</v>
      </c>
      <c r="E532" s="793" t="str">
        <f t="shared" si="8"/>
        <v>埼玉県本庄市</v>
      </c>
      <c r="F532" s="792" t="s">
        <v>3137</v>
      </c>
    </row>
    <row r="533" spans="1:6" x14ac:dyDescent="0.15">
      <c r="A533" s="792" t="s">
        <v>3106</v>
      </c>
      <c r="B533" s="792" t="s">
        <v>3138</v>
      </c>
      <c r="C533" s="792" t="s">
        <v>3108</v>
      </c>
      <c r="D533" s="792" t="s">
        <v>3139</v>
      </c>
      <c r="E533" s="793" t="str">
        <f t="shared" si="8"/>
        <v>埼玉県東松山市</v>
      </c>
      <c r="F533" s="792" t="s">
        <v>3140</v>
      </c>
    </row>
    <row r="534" spans="1:6" x14ac:dyDescent="0.15">
      <c r="A534" s="792" t="s">
        <v>3106</v>
      </c>
      <c r="B534" s="792" t="s">
        <v>3141</v>
      </c>
      <c r="C534" s="792" t="s">
        <v>3108</v>
      </c>
      <c r="D534" s="792" t="s">
        <v>3142</v>
      </c>
      <c r="E534" s="793" t="str">
        <f t="shared" si="8"/>
        <v>埼玉県春日部市</v>
      </c>
      <c r="F534" s="792" t="s">
        <v>3143</v>
      </c>
    </row>
    <row r="535" spans="1:6" x14ac:dyDescent="0.15">
      <c r="A535" s="792" t="s">
        <v>3106</v>
      </c>
      <c r="B535" s="792" t="s">
        <v>3144</v>
      </c>
      <c r="C535" s="792" t="s">
        <v>3108</v>
      </c>
      <c r="D535" s="792" t="s">
        <v>3145</v>
      </c>
      <c r="E535" s="793" t="str">
        <f t="shared" si="8"/>
        <v>埼玉県狭山市</v>
      </c>
      <c r="F535" s="792" t="s">
        <v>3146</v>
      </c>
    </row>
    <row r="536" spans="1:6" x14ac:dyDescent="0.15">
      <c r="A536" s="792" t="s">
        <v>3106</v>
      </c>
      <c r="B536" s="792" t="s">
        <v>3147</v>
      </c>
      <c r="C536" s="792" t="s">
        <v>3108</v>
      </c>
      <c r="D536" s="792" t="s">
        <v>3148</v>
      </c>
      <c r="E536" s="793" t="str">
        <f t="shared" si="8"/>
        <v>埼玉県羽生市</v>
      </c>
      <c r="F536" s="792" t="s">
        <v>3149</v>
      </c>
    </row>
    <row r="537" spans="1:6" x14ac:dyDescent="0.15">
      <c r="A537" s="792" t="s">
        <v>3106</v>
      </c>
      <c r="B537" s="792" t="s">
        <v>3150</v>
      </c>
      <c r="C537" s="792" t="s">
        <v>3108</v>
      </c>
      <c r="D537" s="792" t="s">
        <v>3151</v>
      </c>
      <c r="E537" s="793" t="str">
        <f t="shared" si="8"/>
        <v>埼玉県鴻巣市</v>
      </c>
      <c r="F537" s="792" t="s">
        <v>3152</v>
      </c>
    </row>
    <row r="538" spans="1:6" x14ac:dyDescent="0.15">
      <c r="A538" s="792" t="s">
        <v>3106</v>
      </c>
      <c r="B538" s="792" t="s">
        <v>3153</v>
      </c>
      <c r="C538" s="792" t="s">
        <v>3108</v>
      </c>
      <c r="D538" s="792" t="s">
        <v>3154</v>
      </c>
      <c r="E538" s="793" t="str">
        <f t="shared" si="8"/>
        <v>埼玉県深谷市</v>
      </c>
      <c r="F538" s="792" t="s">
        <v>3155</v>
      </c>
    </row>
    <row r="539" spans="1:6" x14ac:dyDescent="0.15">
      <c r="A539" s="792" t="s">
        <v>3106</v>
      </c>
      <c r="B539" s="792" t="s">
        <v>3156</v>
      </c>
      <c r="C539" s="792" t="s">
        <v>3108</v>
      </c>
      <c r="D539" s="792" t="s">
        <v>3157</v>
      </c>
      <c r="E539" s="793" t="str">
        <f t="shared" si="8"/>
        <v>埼玉県上尾市</v>
      </c>
      <c r="F539" s="792" t="s">
        <v>3158</v>
      </c>
    </row>
    <row r="540" spans="1:6" x14ac:dyDescent="0.15">
      <c r="A540" s="792" t="s">
        <v>3106</v>
      </c>
      <c r="B540" s="792" t="s">
        <v>3159</v>
      </c>
      <c r="C540" s="792" t="s">
        <v>3108</v>
      </c>
      <c r="D540" s="792" t="s">
        <v>3160</v>
      </c>
      <c r="E540" s="793" t="str">
        <f t="shared" si="8"/>
        <v>埼玉県草加市</v>
      </c>
      <c r="F540" s="792" t="s">
        <v>3161</v>
      </c>
    </row>
    <row r="541" spans="1:6" x14ac:dyDescent="0.15">
      <c r="A541" s="792" t="s">
        <v>3106</v>
      </c>
      <c r="B541" s="792" t="s">
        <v>3162</v>
      </c>
      <c r="C541" s="792" t="s">
        <v>3108</v>
      </c>
      <c r="D541" s="792" t="s">
        <v>3163</v>
      </c>
      <c r="E541" s="793" t="str">
        <f t="shared" si="8"/>
        <v>埼玉県越谷市</v>
      </c>
      <c r="F541" s="792" t="s">
        <v>3164</v>
      </c>
    </row>
    <row r="542" spans="1:6" x14ac:dyDescent="0.15">
      <c r="A542" s="792" t="s">
        <v>3106</v>
      </c>
      <c r="B542" s="792" t="s">
        <v>3165</v>
      </c>
      <c r="C542" s="792" t="s">
        <v>3108</v>
      </c>
      <c r="D542" s="792" t="s">
        <v>3166</v>
      </c>
      <c r="E542" s="793" t="str">
        <f t="shared" si="8"/>
        <v>埼玉県蕨市</v>
      </c>
      <c r="F542" s="792" t="s">
        <v>3167</v>
      </c>
    </row>
    <row r="543" spans="1:6" x14ac:dyDescent="0.15">
      <c r="A543" s="792" t="s">
        <v>3106</v>
      </c>
      <c r="B543" s="792" t="s">
        <v>3168</v>
      </c>
      <c r="C543" s="792" t="s">
        <v>3108</v>
      </c>
      <c r="D543" s="792" t="s">
        <v>3169</v>
      </c>
      <c r="E543" s="793" t="str">
        <f t="shared" si="8"/>
        <v>埼玉県戸田市</v>
      </c>
      <c r="F543" s="792" t="s">
        <v>3170</v>
      </c>
    </row>
    <row r="544" spans="1:6" x14ac:dyDescent="0.15">
      <c r="A544" s="792" t="s">
        <v>3106</v>
      </c>
      <c r="B544" s="792" t="s">
        <v>3171</v>
      </c>
      <c r="C544" s="792" t="s">
        <v>3108</v>
      </c>
      <c r="D544" s="792" t="s">
        <v>3172</v>
      </c>
      <c r="E544" s="793" t="str">
        <f t="shared" si="8"/>
        <v>埼玉県入間市</v>
      </c>
      <c r="F544" s="792" t="s">
        <v>3173</v>
      </c>
    </row>
    <row r="545" spans="1:6" x14ac:dyDescent="0.15">
      <c r="A545" s="792" t="s">
        <v>3106</v>
      </c>
      <c r="B545" s="792" t="s">
        <v>3174</v>
      </c>
      <c r="C545" s="792" t="s">
        <v>3108</v>
      </c>
      <c r="D545" s="792" t="s">
        <v>3175</v>
      </c>
      <c r="E545" s="793" t="str">
        <f t="shared" si="8"/>
        <v>埼玉県朝霞市</v>
      </c>
      <c r="F545" s="792" t="s">
        <v>3176</v>
      </c>
    </row>
    <row r="546" spans="1:6" x14ac:dyDescent="0.15">
      <c r="A546" s="792" t="s">
        <v>3106</v>
      </c>
      <c r="B546" s="792" t="s">
        <v>3177</v>
      </c>
      <c r="C546" s="792" t="s">
        <v>3108</v>
      </c>
      <c r="D546" s="792" t="s">
        <v>3178</v>
      </c>
      <c r="E546" s="793" t="str">
        <f t="shared" si="8"/>
        <v>埼玉県志木市</v>
      </c>
      <c r="F546" s="792" t="s">
        <v>3179</v>
      </c>
    </row>
    <row r="547" spans="1:6" x14ac:dyDescent="0.15">
      <c r="A547" s="792" t="s">
        <v>3106</v>
      </c>
      <c r="B547" s="792" t="s">
        <v>3180</v>
      </c>
      <c r="C547" s="792" t="s">
        <v>3108</v>
      </c>
      <c r="D547" s="792" t="s">
        <v>3181</v>
      </c>
      <c r="E547" s="793" t="str">
        <f t="shared" si="8"/>
        <v>埼玉県和光市</v>
      </c>
      <c r="F547" s="792" t="s">
        <v>3182</v>
      </c>
    </row>
    <row r="548" spans="1:6" x14ac:dyDescent="0.15">
      <c r="A548" s="792" t="s">
        <v>3106</v>
      </c>
      <c r="B548" s="792" t="s">
        <v>3183</v>
      </c>
      <c r="C548" s="792" t="s">
        <v>3108</v>
      </c>
      <c r="D548" s="792" t="s">
        <v>3184</v>
      </c>
      <c r="E548" s="793" t="str">
        <f t="shared" si="8"/>
        <v>埼玉県新座市</v>
      </c>
      <c r="F548" s="792" t="s">
        <v>3185</v>
      </c>
    </row>
    <row r="549" spans="1:6" x14ac:dyDescent="0.15">
      <c r="A549" s="792" t="s">
        <v>3106</v>
      </c>
      <c r="B549" s="792" t="s">
        <v>3186</v>
      </c>
      <c r="C549" s="792" t="s">
        <v>3108</v>
      </c>
      <c r="D549" s="792" t="s">
        <v>3187</v>
      </c>
      <c r="E549" s="793" t="str">
        <f t="shared" si="8"/>
        <v>埼玉県桶川市</v>
      </c>
      <c r="F549" s="792" t="s">
        <v>3188</v>
      </c>
    </row>
    <row r="550" spans="1:6" x14ac:dyDescent="0.15">
      <c r="A550" s="792" t="s">
        <v>3106</v>
      </c>
      <c r="B550" s="792" t="s">
        <v>3189</v>
      </c>
      <c r="C550" s="792" t="s">
        <v>3108</v>
      </c>
      <c r="D550" s="792" t="s">
        <v>3190</v>
      </c>
      <c r="E550" s="793" t="str">
        <f t="shared" si="8"/>
        <v>埼玉県久喜市</v>
      </c>
      <c r="F550" s="792" t="s">
        <v>3191</v>
      </c>
    </row>
    <row r="551" spans="1:6" x14ac:dyDescent="0.15">
      <c r="A551" s="792" t="s">
        <v>3106</v>
      </c>
      <c r="B551" s="792" t="s">
        <v>3192</v>
      </c>
      <c r="C551" s="792" t="s">
        <v>3108</v>
      </c>
      <c r="D551" s="792" t="s">
        <v>3193</v>
      </c>
      <c r="E551" s="793" t="str">
        <f t="shared" si="8"/>
        <v>埼玉県北本市</v>
      </c>
      <c r="F551" s="792" t="s">
        <v>3194</v>
      </c>
    </row>
    <row r="552" spans="1:6" x14ac:dyDescent="0.15">
      <c r="A552" s="792" t="s">
        <v>3106</v>
      </c>
      <c r="B552" s="792" t="s">
        <v>3195</v>
      </c>
      <c r="C552" s="792" t="s">
        <v>3108</v>
      </c>
      <c r="D552" s="792" t="s">
        <v>3196</v>
      </c>
      <c r="E552" s="793" t="str">
        <f t="shared" si="8"/>
        <v>埼玉県八潮市</v>
      </c>
      <c r="F552" s="792" t="s">
        <v>3197</v>
      </c>
    </row>
    <row r="553" spans="1:6" x14ac:dyDescent="0.15">
      <c r="A553" s="792" t="s">
        <v>3106</v>
      </c>
      <c r="B553" s="792" t="s">
        <v>3198</v>
      </c>
      <c r="C553" s="792" t="s">
        <v>3108</v>
      </c>
      <c r="D553" s="792" t="s">
        <v>3199</v>
      </c>
      <c r="E553" s="793" t="str">
        <f t="shared" si="8"/>
        <v>埼玉県富士見市</v>
      </c>
      <c r="F553" s="792" t="s">
        <v>3200</v>
      </c>
    </row>
    <row r="554" spans="1:6" x14ac:dyDescent="0.15">
      <c r="A554" s="792" t="s">
        <v>3106</v>
      </c>
      <c r="B554" s="792" t="s">
        <v>3201</v>
      </c>
      <c r="C554" s="792" t="s">
        <v>3108</v>
      </c>
      <c r="D554" s="792" t="s">
        <v>3202</v>
      </c>
      <c r="E554" s="793" t="str">
        <f t="shared" si="8"/>
        <v>埼玉県三郷市</v>
      </c>
      <c r="F554" s="792" t="s">
        <v>3203</v>
      </c>
    </row>
    <row r="555" spans="1:6" x14ac:dyDescent="0.15">
      <c r="A555" s="792" t="s">
        <v>3106</v>
      </c>
      <c r="B555" s="792" t="s">
        <v>3204</v>
      </c>
      <c r="C555" s="792" t="s">
        <v>3108</v>
      </c>
      <c r="D555" s="792" t="s">
        <v>3205</v>
      </c>
      <c r="E555" s="793" t="str">
        <f t="shared" si="8"/>
        <v>埼玉県蓮田市</v>
      </c>
      <c r="F555" s="792" t="s">
        <v>3206</v>
      </c>
    </row>
    <row r="556" spans="1:6" x14ac:dyDescent="0.15">
      <c r="A556" s="792" t="s">
        <v>3106</v>
      </c>
      <c r="B556" s="792" t="s">
        <v>3207</v>
      </c>
      <c r="C556" s="792" t="s">
        <v>3108</v>
      </c>
      <c r="D556" s="792" t="s">
        <v>3208</v>
      </c>
      <c r="E556" s="793" t="str">
        <f t="shared" si="8"/>
        <v>埼玉県坂戸市</v>
      </c>
      <c r="F556" s="792" t="s">
        <v>3209</v>
      </c>
    </row>
    <row r="557" spans="1:6" x14ac:dyDescent="0.15">
      <c r="A557" s="792" t="s">
        <v>3106</v>
      </c>
      <c r="B557" s="792" t="s">
        <v>3210</v>
      </c>
      <c r="C557" s="792" t="s">
        <v>3108</v>
      </c>
      <c r="D557" s="792" t="s">
        <v>3211</v>
      </c>
      <c r="E557" s="793" t="str">
        <f t="shared" si="8"/>
        <v>埼玉県幸手市</v>
      </c>
      <c r="F557" s="792" t="s">
        <v>3212</v>
      </c>
    </row>
    <row r="558" spans="1:6" x14ac:dyDescent="0.15">
      <c r="A558" s="792" t="s">
        <v>3106</v>
      </c>
      <c r="B558" s="792" t="s">
        <v>3213</v>
      </c>
      <c r="C558" s="792" t="s">
        <v>3108</v>
      </c>
      <c r="D558" s="792" t="s">
        <v>3214</v>
      </c>
      <c r="E558" s="793" t="str">
        <f t="shared" si="8"/>
        <v>埼玉県鶴ヶ島市</v>
      </c>
      <c r="F558" s="792" t="s">
        <v>3215</v>
      </c>
    </row>
    <row r="559" spans="1:6" x14ac:dyDescent="0.15">
      <c r="A559" s="792" t="s">
        <v>3106</v>
      </c>
      <c r="B559" s="792" t="s">
        <v>3216</v>
      </c>
      <c r="C559" s="792" t="s">
        <v>3108</v>
      </c>
      <c r="D559" s="792" t="s">
        <v>3217</v>
      </c>
      <c r="E559" s="793" t="str">
        <f t="shared" si="8"/>
        <v>埼玉県日高市</v>
      </c>
      <c r="F559" s="792" t="s">
        <v>3218</v>
      </c>
    </row>
    <row r="560" spans="1:6" x14ac:dyDescent="0.15">
      <c r="A560" s="792" t="s">
        <v>3106</v>
      </c>
      <c r="B560" s="792" t="s">
        <v>3219</v>
      </c>
      <c r="C560" s="792" t="s">
        <v>3108</v>
      </c>
      <c r="D560" s="792" t="s">
        <v>3220</v>
      </c>
      <c r="E560" s="793" t="str">
        <f t="shared" si="8"/>
        <v>埼玉県吉川市</v>
      </c>
      <c r="F560" s="792" t="s">
        <v>3221</v>
      </c>
    </row>
    <row r="561" spans="1:6" x14ac:dyDescent="0.15">
      <c r="A561" s="792" t="s">
        <v>3106</v>
      </c>
      <c r="B561" s="792" t="s">
        <v>3222</v>
      </c>
      <c r="C561" s="792" t="s">
        <v>3108</v>
      </c>
      <c r="D561" s="792" t="s">
        <v>3223</v>
      </c>
      <c r="E561" s="793" t="str">
        <f t="shared" si="8"/>
        <v>埼玉県ふじみ野市</v>
      </c>
      <c r="F561" s="792" t="s">
        <v>3224</v>
      </c>
    </row>
    <row r="562" spans="1:6" x14ac:dyDescent="0.15">
      <c r="A562" s="792" t="s">
        <v>3103</v>
      </c>
      <c r="B562" s="792" t="s">
        <v>3225</v>
      </c>
      <c r="C562" s="792" t="s">
        <v>3104</v>
      </c>
      <c r="D562" s="792" t="s">
        <v>3226</v>
      </c>
      <c r="E562" s="793" t="str">
        <f t="shared" si="8"/>
        <v>埼玉県白岡市</v>
      </c>
      <c r="F562" s="792" t="s">
        <v>3227</v>
      </c>
    </row>
    <row r="563" spans="1:6" x14ac:dyDescent="0.15">
      <c r="A563" s="792" t="s">
        <v>3103</v>
      </c>
      <c r="B563" s="792" t="s">
        <v>3228</v>
      </c>
      <c r="C563" s="792" t="s">
        <v>3108</v>
      </c>
      <c r="D563" s="792" t="s">
        <v>3229</v>
      </c>
      <c r="E563" s="793" t="str">
        <f t="shared" si="8"/>
        <v>埼玉県伊奈町</v>
      </c>
      <c r="F563" s="792" t="s">
        <v>3230</v>
      </c>
    </row>
    <row r="564" spans="1:6" x14ac:dyDescent="0.15">
      <c r="A564" s="792" t="s">
        <v>3106</v>
      </c>
      <c r="B564" s="792" t="s">
        <v>3231</v>
      </c>
      <c r="C564" s="792" t="s">
        <v>3108</v>
      </c>
      <c r="D564" s="792" t="s">
        <v>3232</v>
      </c>
      <c r="E564" s="793" t="str">
        <f t="shared" si="8"/>
        <v>埼玉県三芳町</v>
      </c>
      <c r="F564" s="792" t="s">
        <v>3233</v>
      </c>
    </row>
    <row r="565" spans="1:6" x14ac:dyDescent="0.15">
      <c r="A565" s="792" t="s">
        <v>3106</v>
      </c>
      <c r="B565" s="792" t="s">
        <v>3234</v>
      </c>
      <c r="C565" s="792" t="s">
        <v>3108</v>
      </c>
      <c r="D565" s="792" t="s">
        <v>3235</v>
      </c>
      <c r="E565" s="793" t="str">
        <f t="shared" si="8"/>
        <v>埼玉県毛呂山町</v>
      </c>
      <c r="F565" s="792" t="s">
        <v>3236</v>
      </c>
    </row>
    <row r="566" spans="1:6" x14ac:dyDescent="0.15">
      <c r="A566" s="792" t="s">
        <v>3106</v>
      </c>
      <c r="B566" s="792" t="s">
        <v>3237</v>
      </c>
      <c r="C566" s="792" t="s">
        <v>3108</v>
      </c>
      <c r="D566" s="792" t="s">
        <v>3238</v>
      </c>
      <c r="E566" s="793" t="str">
        <f t="shared" si="8"/>
        <v>埼玉県越生町</v>
      </c>
      <c r="F566" s="792" t="s">
        <v>3239</v>
      </c>
    </row>
    <row r="567" spans="1:6" x14ac:dyDescent="0.15">
      <c r="A567" s="792" t="s">
        <v>3106</v>
      </c>
      <c r="B567" s="792" t="s">
        <v>3240</v>
      </c>
      <c r="C567" s="792" t="s">
        <v>3108</v>
      </c>
      <c r="D567" s="792" t="s">
        <v>3241</v>
      </c>
      <c r="E567" s="793" t="str">
        <f t="shared" si="8"/>
        <v>埼玉県滑川町</v>
      </c>
      <c r="F567" s="792" t="s">
        <v>3242</v>
      </c>
    </row>
    <row r="568" spans="1:6" x14ac:dyDescent="0.15">
      <c r="A568" s="792" t="s">
        <v>3106</v>
      </c>
      <c r="B568" s="792" t="s">
        <v>3243</v>
      </c>
      <c r="C568" s="792" t="s">
        <v>3108</v>
      </c>
      <c r="D568" s="792" t="s">
        <v>3244</v>
      </c>
      <c r="E568" s="793" t="str">
        <f t="shared" si="8"/>
        <v>埼玉県嵐山町</v>
      </c>
      <c r="F568" s="792" t="s">
        <v>3245</v>
      </c>
    </row>
    <row r="569" spans="1:6" x14ac:dyDescent="0.15">
      <c r="A569" s="792" t="s">
        <v>3106</v>
      </c>
      <c r="B569" s="792" t="s">
        <v>3246</v>
      </c>
      <c r="C569" s="792" t="s">
        <v>3108</v>
      </c>
      <c r="D569" s="792" t="s">
        <v>3247</v>
      </c>
      <c r="E569" s="793" t="str">
        <f t="shared" si="8"/>
        <v>埼玉県小川町</v>
      </c>
      <c r="F569" s="792" t="s">
        <v>3248</v>
      </c>
    </row>
    <row r="570" spans="1:6" x14ac:dyDescent="0.15">
      <c r="A570" s="792" t="s">
        <v>3106</v>
      </c>
      <c r="B570" s="792" t="s">
        <v>3249</v>
      </c>
      <c r="C570" s="792" t="s">
        <v>3108</v>
      </c>
      <c r="D570" s="792" t="s">
        <v>3250</v>
      </c>
      <c r="E570" s="793" t="str">
        <f t="shared" si="8"/>
        <v>埼玉県川島町</v>
      </c>
      <c r="F570" s="792" t="s">
        <v>3251</v>
      </c>
    </row>
    <row r="571" spans="1:6" x14ac:dyDescent="0.15">
      <c r="A571" s="792" t="s">
        <v>3106</v>
      </c>
      <c r="B571" s="792" t="s">
        <v>3252</v>
      </c>
      <c r="C571" s="792" t="s">
        <v>3108</v>
      </c>
      <c r="D571" s="792" t="s">
        <v>3253</v>
      </c>
      <c r="E571" s="793" t="str">
        <f t="shared" si="8"/>
        <v>埼玉県吉見町</v>
      </c>
      <c r="F571" s="792" t="s">
        <v>3254</v>
      </c>
    </row>
    <row r="572" spans="1:6" x14ac:dyDescent="0.15">
      <c r="A572" s="792" t="s">
        <v>3106</v>
      </c>
      <c r="B572" s="792" t="s">
        <v>3255</v>
      </c>
      <c r="C572" s="792" t="s">
        <v>3108</v>
      </c>
      <c r="D572" s="792" t="s">
        <v>3256</v>
      </c>
      <c r="E572" s="793" t="str">
        <f t="shared" si="8"/>
        <v>埼玉県鳩山町</v>
      </c>
      <c r="F572" s="792" t="s">
        <v>3257</v>
      </c>
    </row>
    <row r="573" spans="1:6" x14ac:dyDescent="0.15">
      <c r="A573" s="792" t="s">
        <v>3106</v>
      </c>
      <c r="B573" s="792" t="s">
        <v>3258</v>
      </c>
      <c r="C573" s="792" t="s">
        <v>3108</v>
      </c>
      <c r="D573" s="792" t="s">
        <v>3259</v>
      </c>
      <c r="E573" s="793" t="str">
        <f t="shared" si="8"/>
        <v>埼玉県ときがわ町</v>
      </c>
      <c r="F573" s="792" t="s">
        <v>3260</v>
      </c>
    </row>
    <row r="574" spans="1:6" x14ac:dyDescent="0.15">
      <c r="A574" s="792" t="s">
        <v>3106</v>
      </c>
      <c r="B574" s="792" t="s">
        <v>3261</v>
      </c>
      <c r="C574" s="792" t="s">
        <v>3108</v>
      </c>
      <c r="D574" s="792" t="s">
        <v>3262</v>
      </c>
      <c r="E574" s="793" t="str">
        <f t="shared" si="8"/>
        <v>埼玉県横瀬町</v>
      </c>
      <c r="F574" s="792" t="s">
        <v>3263</v>
      </c>
    </row>
    <row r="575" spans="1:6" x14ac:dyDescent="0.15">
      <c r="A575" s="792" t="s">
        <v>3106</v>
      </c>
      <c r="B575" s="792" t="s">
        <v>3264</v>
      </c>
      <c r="C575" s="792" t="s">
        <v>3108</v>
      </c>
      <c r="D575" s="792" t="s">
        <v>3265</v>
      </c>
      <c r="E575" s="793" t="str">
        <f t="shared" si="8"/>
        <v>埼玉県皆野町</v>
      </c>
      <c r="F575" s="792" t="s">
        <v>3266</v>
      </c>
    </row>
    <row r="576" spans="1:6" x14ac:dyDescent="0.15">
      <c r="A576" s="792" t="s">
        <v>3106</v>
      </c>
      <c r="B576" s="792" t="s">
        <v>3267</v>
      </c>
      <c r="C576" s="792" t="s">
        <v>3108</v>
      </c>
      <c r="D576" s="792" t="s">
        <v>3268</v>
      </c>
      <c r="E576" s="793" t="str">
        <f t="shared" si="8"/>
        <v>埼玉県長瀞町</v>
      </c>
      <c r="F576" s="792" t="s">
        <v>3269</v>
      </c>
    </row>
    <row r="577" spans="1:6" x14ac:dyDescent="0.15">
      <c r="A577" s="792" t="s">
        <v>3106</v>
      </c>
      <c r="B577" s="792" t="s">
        <v>3270</v>
      </c>
      <c r="C577" s="792" t="s">
        <v>3108</v>
      </c>
      <c r="D577" s="792" t="s">
        <v>3271</v>
      </c>
      <c r="E577" s="793" t="str">
        <f t="shared" si="8"/>
        <v>埼玉県小鹿野町</v>
      </c>
      <c r="F577" s="792" t="s">
        <v>3272</v>
      </c>
    </row>
    <row r="578" spans="1:6" x14ac:dyDescent="0.15">
      <c r="A578" s="792" t="s">
        <v>3106</v>
      </c>
      <c r="B578" s="792" t="s">
        <v>3273</v>
      </c>
      <c r="C578" s="792" t="s">
        <v>3108</v>
      </c>
      <c r="D578" s="792" t="s">
        <v>3274</v>
      </c>
      <c r="E578" s="793" t="str">
        <f t="shared" si="8"/>
        <v>埼玉県東秩父村</v>
      </c>
      <c r="F578" s="792" t="s">
        <v>3275</v>
      </c>
    </row>
    <row r="579" spans="1:6" x14ac:dyDescent="0.15">
      <c r="A579" s="792" t="s">
        <v>3106</v>
      </c>
      <c r="B579" s="792" t="s">
        <v>2401</v>
      </c>
      <c r="C579" s="792" t="s">
        <v>3108</v>
      </c>
      <c r="D579" s="792" t="s">
        <v>2402</v>
      </c>
      <c r="E579" s="793" t="str">
        <f t="shared" ref="E579:E642" si="9">CONCATENATE(A579,B579)</f>
        <v>埼玉県美里町</v>
      </c>
      <c r="F579" s="792" t="s">
        <v>3276</v>
      </c>
    </row>
    <row r="580" spans="1:6" x14ac:dyDescent="0.15">
      <c r="A580" s="792" t="s">
        <v>3106</v>
      </c>
      <c r="B580" s="792" t="s">
        <v>3277</v>
      </c>
      <c r="C580" s="792" t="s">
        <v>3108</v>
      </c>
      <c r="D580" s="792" t="s">
        <v>3278</v>
      </c>
      <c r="E580" s="793" t="str">
        <f t="shared" si="9"/>
        <v>埼玉県神川町</v>
      </c>
      <c r="F580" s="792" t="s">
        <v>3279</v>
      </c>
    </row>
    <row r="581" spans="1:6" x14ac:dyDescent="0.15">
      <c r="A581" s="792" t="s">
        <v>3106</v>
      </c>
      <c r="B581" s="792" t="s">
        <v>3280</v>
      </c>
      <c r="C581" s="792" t="s">
        <v>3108</v>
      </c>
      <c r="D581" s="792" t="s">
        <v>3281</v>
      </c>
      <c r="E581" s="793" t="str">
        <f t="shared" si="9"/>
        <v>埼玉県上里町</v>
      </c>
      <c r="F581" s="792" t="s">
        <v>3282</v>
      </c>
    </row>
    <row r="582" spans="1:6" x14ac:dyDescent="0.15">
      <c r="A582" s="792" t="s">
        <v>3106</v>
      </c>
      <c r="B582" s="792" t="s">
        <v>3283</v>
      </c>
      <c r="C582" s="792" t="s">
        <v>3108</v>
      </c>
      <c r="D582" s="792" t="s">
        <v>3284</v>
      </c>
      <c r="E582" s="793" t="str">
        <f t="shared" si="9"/>
        <v>埼玉県寄居町</v>
      </c>
      <c r="F582" s="792" t="s">
        <v>3285</v>
      </c>
    </row>
    <row r="583" spans="1:6" x14ac:dyDescent="0.15">
      <c r="A583" s="792" t="s">
        <v>3106</v>
      </c>
      <c r="B583" s="792" t="s">
        <v>3286</v>
      </c>
      <c r="C583" s="792" t="s">
        <v>3108</v>
      </c>
      <c r="D583" s="792" t="s">
        <v>3287</v>
      </c>
      <c r="E583" s="793" t="str">
        <f t="shared" si="9"/>
        <v>埼玉県宮代町</v>
      </c>
      <c r="F583" s="792" t="s">
        <v>3288</v>
      </c>
    </row>
    <row r="584" spans="1:6" x14ac:dyDescent="0.15">
      <c r="A584" s="792" t="s">
        <v>3106</v>
      </c>
      <c r="B584" s="792" t="s">
        <v>3289</v>
      </c>
      <c r="C584" s="792" t="s">
        <v>3108</v>
      </c>
      <c r="D584" s="792" t="s">
        <v>3290</v>
      </c>
      <c r="E584" s="793" t="str">
        <f t="shared" si="9"/>
        <v>埼玉県杉戸町</v>
      </c>
      <c r="F584" s="792" t="s">
        <v>3291</v>
      </c>
    </row>
    <row r="585" spans="1:6" x14ac:dyDescent="0.15">
      <c r="A585" s="792" t="s">
        <v>3106</v>
      </c>
      <c r="B585" s="792" t="s">
        <v>3292</v>
      </c>
      <c r="C585" s="792" t="s">
        <v>3108</v>
      </c>
      <c r="D585" s="792" t="s">
        <v>3293</v>
      </c>
      <c r="E585" s="793" t="str">
        <f t="shared" si="9"/>
        <v>埼玉県松伏町</v>
      </c>
      <c r="F585" s="792" t="s">
        <v>3294</v>
      </c>
    </row>
    <row r="586" spans="1:6" x14ac:dyDescent="0.15">
      <c r="A586" s="794" t="s">
        <v>3295</v>
      </c>
      <c r="B586" s="795"/>
      <c r="C586" s="796" t="s">
        <v>3296</v>
      </c>
      <c r="D586" s="795"/>
      <c r="E586" s="793" t="str">
        <f t="shared" si="9"/>
        <v>千葉県</v>
      </c>
      <c r="F586" s="794" t="s">
        <v>3297</v>
      </c>
    </row>
    <row r="587" spans="1:6" x14ac:dyDescent="0.15">
      <c r="A587" s="792" t="s">
        <v>3298</v>
      </c>
      <c r="B587" s="792" t="s">
        <v>3299</v>
      </c>
      <c r="C587" s="792" t="s">
        <v>3300</v>
      </c>
      <c r="D587" s="792" t="s">
        <v>3301</v>
      </c>
      <c r="E587" s="793" t="str">
        <f t="shared" si="9"/>
        <v>千葉県千葉市</v>
      </c>
      <c r="F587" s="792" t="s">
        <v>3302</v>
      </c>
    </row>
    <row r="588" spans="1:6" x14ac:dyDescent="0.15">
      <c r="A588" s="792" t="s">
        <v>3298</v>
      </c>
      <c r="B588" s="792" t="s">
        <v>3303</v>
      </c>
      <c r="C588" s="792" t="s">
        <v>3300</v>
      </c>
      <c r="D588" s="792" t="s">
        <v>3304</v>
      </c>
      <c r="E588" s="793" t="str">
        <f t="shared" si="9"/>
        <v>千葉県銚子市</v>
      </c>
      <c r="F588" s="792" t="s">
        <v>3305</v>
      </c>
    </row>
    <row r="589" spans="1:6" x14ac:dyDescent="0.15">
      <c r="A589" s="792" t="s">
        <v>3298</v>
      </c>
      <c r="B589" s="792" t="s">
        <v>3306</v>
      </c>
      <c r="C589" s="792" t="s">
        <v>3300</v>
      </c>
      <c r="D589" s="792" t="s">
        <v>3307</v>
      </c>
      <c r="E589" s="793" t="str">
        <f t="shared" si="9"/>
        <v>千葉県市川市</v>
      </c>
      <c r="F589" s="792" t="s">
        <v>3308</v>
      </c>
    </row>
    <row r="590" spans="1:6" x14ac:dyDescent="0.15">
      <c r="A590" s="792" t="s">
        <v>3298</v>
      </c>
      <c r="B590" s="792" t="s">
        <v>3309</v>
      </c>
      <c r="C590" s="792" t="s">
        <v>3300</v>
      </c>
      <c r="D590" s="792" t="s">
        <v>3310</v>
      </c>
      <c r="E590" s="793" t="str">
        <f t="shared" si="9"/>
        <v>千葉県船橋市</v>
      </c>
      <c r="F590" s="792" t="s">
        <v>3311</v>
      </c>
    </row>
    <row r="591" spans="1:6" x14ac:dyDescent="0.15">
      <c r="A591" s="792" t="s">
        <v>3298</v>
      </c>
      <c r="B591" s="792" t="s">
        <v>3312</v>
      </c>
      <c r="C591" s="792" t="s">
        <v>3300</v>
      </c>
      <c r="D591" s="792" t="s">
        <v>3313</v>
      </c>
      <c r="E591" s="793" t="str">
        <f t="shared" si="9"/>
        <v>千葉県館山市</v>
      </c>
      <c r="F591" s="792" t="s">
        <v>3314</v>
      </c>
    </row>
    <row r="592" spans="1:6" x14ac:dyDescent="0.15">
      <c r="A592" s="792" t="s">
        <v>3298</v>
      </c>
      <c r="B592" s="792" t="s">
        <v>3315</v>
      </c>
      <c r="C592" s="792" t="s">
        <v>3300</v>
      </c>
      <c r="D592" s="792" t="s">
        <v>3316</v>
      </c>
      <c r="E592" s="793" t="str">
        <f t="shared" si="9"/>
        <v>千葉県木更津市</v>
      </c>
      <c r="F592" s="792" t="s">
        <v>3317</v>
      </c>
    </row>
    <row r="593" spans="1:6" x14ac:dyDescent="0.15">
      <c r="A593" s="792" t="s">
        <v>3298</v>
      </c>
      <c r="B593" s="792" t="s">
        <v>3318</v>
      </c>
      <c r="C593" s="792" t="s">
        <v>3300</v>
      </c>
      <c r="D593" s="792" t="s">
        <v>3319</v>
      </c>
      <c r="E593" s="793" t="str">
        <f t="shared" si="9"/>
        <v>千葉県松戸市</v>
      </c>
      <c r="F593" s="792" t="s">
        <v>3320</v>
      </c>
    </row>
    <row r="594" spans="1:6" x14ac:dyDescent="0.15">
      <c r="A594" s="792" t="s">
        <v>3298</v>
      </c>
      <c r="B594" s="792" t="s">
        <v>3321</v>
      </c>
      <c r="C594" s="792" t="s">
        <v>3300</v>
      </c>
      <c r="D594" s="792" t="s">
        <v>3322</v>
      </c>
      <c r="E594" s="793" t="str">
        <f t="shared" si="9"/>
        <v>千葉県野田市</v>
      </c>
      <c r="F594" s="792" t="s">
        <v>3323</v>
      </c>
    </row>
    <row r="595" spans="1:6" x14ac:dyDescent="0.15">
      <c r="A595" s="792" t="s">
        <v>3298</v>
      </c>
      <c r="B595" s="792" t="s">
        <v>3324</v>
      </c>
      <c r="C595" s="792" t="s">
        <v>3300</v>
      </c>
      <c r="D595" s="792" t="s">
        <v>3325</v>
      </c>
      <c r="E595" s="793" t="str">
        <f t="shared" si="9"/>
        <v>千葉県茂原市</v>
      </c>
      <c r="F595" s="792" t="s">
        <v>3326</v>
      </c>
    </row>
    <row r="596" spans="1:6" x14ac:dyDescent="0.15">
      <c r="A596" s="792" t="s">
        <v>3298</v>
      </c>
      <c r="B596" s="792" t="s">
        <v>3327</v>
      </c>
      <c r="C596" s="792" t="s">
        <v>3300</v>
      </c>
      <c r="D596" s="792" t="s">
        <v>3328</v>
      </c>
      <c r="E596" s="793" t="str">
        <f t="shared" si="9"/>
        <v>千葉県成田市</v>
      </c>
      <c r="F596" s="792" t="s">
        <v>3329</v>
      </c>
    </row>
    <row r="597" spans="1:6" x14ac:dyDescent="0.15">
      <c r="A597" s="792" t="s">
        <v>3298</v>
      </c>
      <c r="B597" s="792" t="s">
        <v>3330</v>
      </c>
      <c r="C597" s="792" t="s">
        <v>3300</v>
      </c>
      <c r="D597" s="792" t="s">
        <v>2954</v>
      </c>
      <c r="E597" s="793" t="str">
        <f t="shared" si="9"/>
        <v>千葉県佐倉市</v>
      </c>
      <c r="F597" s="792" t="s">
        <v>3331</v>
      </c>
    </row>
    <row r="598" spans="1:6" x14ac:dyDescent="0.15">
      <c r="A598" s="792" t="s">
        <v>3298</v>
      </c>
      <c r="B598" s="792" t="s">
        <v>3332</v>
      </c>
      <c r="C598" s="792" t="s">
        <v>3300</v>
      </c>
      <c r="D598" s="792" t="s">
        <v>3333</v>
      </c>
      <c r="E598" s="793" t="str">
        <f t="shared" si="9"/>
        <v>千葉県東金市</v>
      </c>
      <c r="F598" s="792" t="s">
        <v>3334</v>
      </c>
    </row>
    <row r="599" spans="1:6" x14ac:dyDescent="0.15">
      <c r="A599" s="792" t="s">
        <v>3298</v>
      </c>
      <c r="B599" s="792" t="s">
        <v>3335</v>
      </c>
      <c r="C599" s="792" t="s">
        <v>3300</v>
      </c>
      <c r="D599" s="792" t="s">
        <v>3336</v>
      </c>
      <c r="E599" s="793" t="str">
        <f t="shared" si="9"/>
        <v>千葉県旭市</v>
      </c>
      <c r="F599" s="792" t="s">
        <v>3337</v>
      </c>
    </row>
    <row r="600" spans="1:6" x14ac:dyDescent="0.15">
      <c r="A600" s="792" t="s">
        <v>3298</v>
      </c>
      <c r="B600" s="792" t="s">
        <v>3338</v>
      </c>
      <c r="C600" s="792" t="s">
        <v>3300</v>
      </c>
      <c r="D600" s="792" t="s">
        <v>3339</v>
      </c>
      <c r="E600" s="793" t="str">
        <f t="shared" si="9"/>
        <v>千葉県習志野市</v>
      </c>
      <c r="F600" s="792" t="s">
        <v>3340</v>
      </c>
    </row>
    <row r="601" spans="1:6" x14ac:dyDescent="0.15">
      <c r="A601" s="792" t="s">
        <v>3298</v>
      </c>
      <c r="B601" s="792" t="s">
        <v>3341</v>
      </c>
      <c r="C601" s="792" t="s">
        <v>3300</v>
      </c>
      <c r="D601" s="792" t="s">
        <v>3342</v>
      </c>
      <c r="E601" s="793" t="str">
        <f t="shared" si="9"/>
        <v>千葉県柏市</v>
      </c>
      <c r="F601" s="792" t="s">
        <v>3343</v>
      </c>
    </row>
    <row r="602" spans="1:6" x14ac:dyDescent="0.15">
      <c r="A602" s="792" t="s">
        <v>3298</v>
      </c>
      <c r="B602" s="792" t="s">
        <v>3344</v>
      </c>
      <c r="C602" s="792" t="s">
        <v>3300</v>
      </c>
      <c r="D602" s="792" t="s">
        <v>3345</v>
      </c>
      <c r="E602" s="793" t="str">
        <f t="shared" si="9"/>
        <v>千葉県勝浦市</v>
      </c>
      <c r="F602" s="792" t="s">
        <v>3346</v>
      </c>
    </row>
    <row r="603" spans="1:6" x14ac:dyDescent="0.15">
      <c r="A603" s="792" t="s">
        <v>3298</v>
      </c>
      <c r="B603" s="792" t="s">
        <v>3347</v>
      </c>
      <c r="C603" s="792" t="s">
        <v>3300</v>
      </c>
      <c r="D603" s="792" t="s">
        <v>3348</v>
      </c>
      <c r="E603" s="793" t="str">
        <f t="shared" si="9"/>
        <v>千葉県市原市</v>
      </c>
      <c r="F603" s="792" t="s">
        <v>3349</v>
      </c>
    </row>
    <row r="604" spans="1:6" x14ac:dyDescent="0.15">
      <c r="A604" s="792" t="s">
        <v>3298</v>
      </c>
      <c r="B604" s="792" t="s">
        <v>3350</v>
      </c>
      <c r="C604" s="792" t="s">
        <v>3300</v>
      </c>
      <c r="D604" s="792" t="s">
        <v>3351</v>
      </c>
      <c r="E604" s="793" t="str">
        <f t="shared" si="9"/>
        <v>千葉県流山市</v>
      </c>
      <c r="F604" s="792" t="s">
        <v>3352</v>
      </c>
    </row>
    <row r="605" spans="1:6" x14ac:dyDescent="0.15">
      <c r="A605" s="792" t="s">
        <v>3298</v>
      </c>
      <c r="B605" s="792" t="s">
        <v>3353</v>
      </c>
      <c r="C605" s="792" t="s">
        <v>3300</v>
      </c>
      <c r="D605" s="792" t="s">
        <v>3354</v>
      </c>
      <c r="E605" s="793" t="str">
        <f t="shared" si="9"/>
        <v>千葉県八千代市</v>
      </c>
      <c r="F605" s="792" t="s">
        <v>3355</v>
      </c>
    </row>
    <row r="606" spans="1:6" x14ac:dyDescent="0.15">
      <c r="A606" s="792" t="s">
        <v>3298</v>
      </c>
      <c r="B606" s="792" t="s">
        <v>3356</v>
      </c>
      <c r="C606" s="792" t="s">
        <v>3300</v>
      </c>
      <c r="D606" s="792" t="s">
        <v>3357</v>
      </c>
      <c r="E606" s="793" t="str">
        <f t="shared" si="9"/>
        <v>千葉県我孫子市</v>
      </c>
      <c r="F606" s="792" t="s">
        <v>3358</v>
      </c>
    </row>
    <row r="607" spans="1:6" x14ac:dyDescent="0.15">
      <c r="A607" s="792" t="s">
        <v>3298</v>
      </c>
      <c r="B607" s="792" t="s">
        <v>3359</v>
      </c>
      <c r="C607" s="792" t="s">
        <v>3300</v>
      </c>
      <c r="D607" s="792" t="s">
        <v>3360</v>
      </c>
      <c r="E607" s="793" t="str">
        <f t="shared" si="9"/>
        <v>千葉県鴨川市</v>
      </c>
      <c r="F607" s="792" t="s">
        <v>3361</v>
      </c>
    </row>
    <row r="608" spans="1:6" x14ac:dyDescent="0.15">
      <c r="A608" s="792" t="s">
        <v>3298</v>
      </c>
      <c r="B608" s="792" t="s">
        <v>3362</v>
      </c>
      <c r="C608" s="792" t="s">
        <v>3300</v>
      </c>
      <c r="D608" s="792" t="s">
        <v>3363</v>
      </c>
      <c r="E608" s="793" t="str">
        <f t="shared" si="9"/>
        <v>千葉県鎌ケ谷市</v>
      </c>
      <c r="F608" s="792" t="s">
        <v>3364</v>
      </c>
    </row>
    <row r="609" spans="1:6" x14ac:dyDescent="0.15">
      <c r="A609" s="792" t="s">
        <v>3298</v>
      </c>
      <c r="B609" s="792" t="s">
        <v>3365</v>
      </c>
      <c r="C609" s="792" t="s">
        <v>3300</v>
      </c>
      <c r="D609" s="792" t="s">
        <v>3366</v>
      </c>
      <c r="E609" s="793" t="str">
        <f t="shared" si="9"/>
        <v>千葉県君津市</v>
      </c>
      <c r="F609" s="792" t="s">
        <v>3367</v>
      </c>
    </row>
    <row r="610" spans="1:6" x14ac:dyDescent="0.15">
      <c r="A610" s="792" t="s">
        <v>3298</v>
      </c>
      <c r="B610" s="792" t="s">
        <v>3368</v>
      </c>
      <c r="C610" s="792" t="s">
        <v>3300</v>
      </c>
      <c r="D610" s="792" t="s">
        <v>3369</v>
      </c>
      <c r="E610" s="793" t="str">
        <f t="shared" si="9"/>
        <v>千葉県富津市</v>
      </c>
      <c r="F610" s="792" t="s">
        <v>3370</v>
      </c>
    </row>
    <row r="611" spans="1:6" x14ac:dyDescent="0.15">
      <c r="A611" s="792" t="s">
        <v>3298</v>
      </c>
      <c r="B611" s="792" t="s">
        <v>3371</v>
      </c>
      <c r="C611" s="792" t="s">
        <v>3300</v>
      </c>
      <c r="D611" s="792" t="s">
        <v>3372</v>
      </c>
      <c r="E611" s="793" t="str">
        <f t="shared" si="9"/>
        <v>千葉県浦安市</v>
      </c>
      <c r="F611" s="792" t="s">
        <v>3373</v>
      </c>
    </row>
    <row r="612" spans="1:6" x14ac:dyDescent="0.15">
      <c r="A612" s="792" t="s">
        <v>3298</v>
      </c>
      <c r="B612" s="792" t="s">
        <v>3374</v>
      </c>
      <c r="C612" s="792" t="s">
        <v>3300</v>
      </c>
      <c r="D612" s="792" t="s">
        <v>3375</v>
      </c>
      <c r="E612" s="793" t="str">
        <f t="shared" si="9"/>
        <v>千葉県四街道市</v>
      </c>
      <c r="F612" s="792" t="s">
        <v>3376</v>
      </c>
    </row>
    <row r="613" spans="1:6" x14ac:dyDescent="0.15">
      <c r="A613" s="792" t="s">
        <v>3298</v>
      </c>
      <c r="B613" s="792" t="s">
        <v>3377</v>
      </c>
      <c r="C613" s="792" t="s">
        <v>3300</v>
      </c>
      <c r="D613" s="792" t="s">
        <v>3378</v>
      </c>
      <c r="E613" s="793" t="str">
        <f t="shared" si="9"/>
        <v>千葉県袖ケ浦市</v>
      </c>
      <c r="F613" s="792" t="s">
        <v>3379</v>
      </c>
    </row>
    <row r="614" spans="1:6" x14ac:dyDescent="0.15">
      <c r="A614" s="792" t="s">
        <v>3298</v>
      </c>
      <c r="B614" s="792" t="s">
        <v>3380</v>
      </c>
      <c r="C614" s="792" t="s">
        <v>3300</v>
      </c>
      <c r="D614" s="792" t="s">
        <v>3381</v>
      </c>
      <c r="E614" s="793" t="str">
        <f t="shared" si="9"/>
        <v>千葉県八街市</v>
      </c>
      <c r="F614" s="792" t="s">
        <v>3382</v>
      </c>
    </row>
    <row r="615" spans="1:6" x14ac:dyDescent="0.15">
      <c r="A615" s="792" t="s">
        <v>3298</v>
      </c>
      <c r="B615" s="792" t="s">
        <v>3383</v>
      </c>
      <c r="C615" s="792" t="s">
        <v>3300</v>
      </c>
      <c r="D615" s="792" t="s">
        <v>3384</v>
      </c>
      <c r="E615" s="793" t="str">
        <f t="shared" si="9"/>
        <v>千葉県印西市</v>
      </c>
      <c r="F615" s="792" t="s">
        <v>3385</v>
      </c>
    </row>
    <row r="616" spans="1:6" x14ac:dyDescent="0.15">
      <c r="A616" s="792" t="s">
        <v>3298</v>
      </c>
      <c r="B616" s="792" t="s">
        <v>3386</v>
      </c>
      <c r="C616" s="792" t="s">
        <v>3300</v>
      </c>
      <c r="D616" s="792" t="s">
        <v>3387</v>
      </c>
      <c r="E616" s="793" t="str">
        <f t="shared" si="9"/>
        <v>千葉県白井市</v>
      </c>
      <c r="F616" s="792" t="s">
        <v>3388</v>
      </c>
    </row>
    <row r="617" spans="1:6" x14ac:dyDescent="0.15">
      <c r="A617" s="792" t="s">
        <v>3298</v>
      </c>
      <c r="B617" s="792" t="s">
        <v>3389</v>
      </c>
      <c r="C617" s="792" t="s">
        <v>3300</v>
      </c>
      <c r="D617" s="792" t="s">
        <v>3390</v>
      </c>
      <c r="E617" s="793" t="str">
        <f t="shared" si="9"/>
        <v>千葉県富里市</v>
      </c>
      <c r="F617" s="792" t="s">
        <v>3391</v>
      </c>
    </row>
    <row r="618" spans="1:6" x14ac:dyDescent="0.15">
      <c r="A618" s="792" t="s">
        <v>3298</v>
      </c>
      <c r="B618" s="792" t="s">
        <v>3392</v>
      </c>
      <c r="C618" s="792" t="s">
        <v>3300</v>
      </c>
      <c r="D618" s="792" t="s">
        <v>3393</v>
      </c>
      <c r="E618" s="793" t="str">
        <f t="shared" si="9"/>
        <v>千葉県南房総市</v>
      </c>
      <c r="F618" s="792" t="s">
        <v>3394</v>
      </c>
    </row>
    <row r="619" spans="1:6" x14ac:dyDescent="0.15">
      <c r="A619" s="792" t="s">
        <v>3298</v>
      </c>
      <c r="B619" s="792" t="s">
        <v>3395</v>
      </c>
      <c r="C619" s="792" t="s">
        <v>3300</v>
      </c>
      <c r="D619" s="792" t="s">
        <v>3396</v>
      </c>
      <c r="E619" s="793" t="str">
        <f t="shared" si="9"/>
        <v>千葉県匝瑳市</v>
      </c>
      <c r="F619" s="792" t="s">
        <v>3397</v>
      </c>
    </row>
    <row r="620" spans="1:6" x14ac:dyDescent="0.15">
      <c r="A620" s="792" t="s">
        <v>3298</v>
      </c>
      <c r="B620" s="792" t="s">
        <v>3398</v>
      </c>
      <c r="C620" s="792" t="s">
        <v>3300</v>
      </c>
      <c r="D620" s="792" t="s">
        <v>3399</v>
      </c>
      <c r="E620" s="793" t="str">
        <f t="shared" si="9"/>
        <v>千葉県香取市</v>
      </c>
      <c r="F620" s="792" t="s">
        <v>3400</v>
      </c>
    </row>
    <row r="621" spans="1:6" x14ac:dyDescent="0.15">
      <c r="A621" s="792" t="s">
        <v>3298</v>
      </c>
      <c r="B621" s="792" t="s">
        <v>3401</v>
      </c>
      <c r="C621" s="792" t="s">
        <v>3300</v>
      </c>
      <c r="D621" s="792" t="s">
        <v>3402</v>
      </c>
      <c r="E621" s="793" t="str">
        <f t="shared" si="9"/>
        <v>千葉県山武市</v>
      </c>
      <c r="F621" s="792" t="s">
        <v>3403</v>
      </c>
    </row>
    <row r="622" spans="1:6" x14ac:dyDescent="0.15">
      <c r="A622" s="792" t="s">
        <v>3298</v>
      </c>
      <c r="B622" s="792" t="s">
        <v>3404</v>
      </c>
      <c r="C622" s="792" t="s">
        <v>3300</v>
      </c>
      <c r="D622" s="792" t="s">
        <v>3405</v>
      </c>
      <c r="E622" s="793" t="str">
        <f t="shared" si="9"/>
        <v>千葉県いすみ市</v>
      </c>
      <c r="F622" s="792" t="s">
        <v>3406</v>
      </c>
    </row>
    <row r="623" spans="1:6" x14ac:dyDescent="0.15">
      <c r="A623" s="792" t="s">
        <v>3298</v>
      </c>
      <c r="B623" s="792" t="s">
        <v>3407</v>
      </c>
      <c r="C623" s="792" t="s">
        <v>3300</v>
      </c>
      <c r="D623" s="792" t="s">
        <v>3408</v>
      </c>
      <c r="E623" s="793" t="str">
        <f t="shared" si="9"/>
        <v>千葉県大網白里市</v>
      </c>
      <c r="F623" s="792" t="s">
        <v>3409</v>
      </c>
    </row>
    <row r="624" spans="1:6" x14ac:dyDescent="0.15">
      <c r="A624" s="792" t="s">
        <v>3298</v>
      </c>
      <c r="B624" s="792" t="s">
        <v>3410</v>
      </c>
      <c r="C624" s="792" t="s">
        <v>3300</v>
      </c>
      <c r="D624" s="792" t="s">
        <v>3411</v>
      </c>
      <c r="E624" s="793" t="str">
        <f t="shared" si="9"/>
        <v>千葉県酒々井町</v>
      </c>
      <c r="F624" s="792" t="s">
        <v>3412</v>
      </c>
    </row>
    <row r="625" spans="1:6" x14ac:dyDescent="0.15">
      <c r="A625" s="792" t="s">
        <v>3298</v>
      </c>
      <c r="B625" s="792" t="s">
        <v>3413</v>
      </c>
      <c r="C625" s="792" t="s">
        <v>3300</v>
      </c>
      <c r="D625" s="792" t="s">
        <v>3414</v>
      </c>
      <c r="E625" s="793" t="str">
        <f t="shared" si="9"/>
        <v>千葉県栄町</v>
      </c>
      <c r="F625" s="792" t="s">
        <v>3415</v>
      </c>
    </row>
    <row r="626" spans="1:6" x14ac:dyDescent="0.15">
      <c r="A626" s="792" t="s">
        <v>3298</v>
      </c>
      <c r="B626" s="792" t="s">
        <v>3416</v>
      </c>
      <c r="C626" s="792" t="s">
        <v>3300</v>
      </c>
      <c r="D626" s="792" t="s">
        <v>3417</v>
      </c>
      <c r="E626" s="793" t="str">
        <f t="shared" si="9"/>
        <v>千葉県神崎町</v>
      </c>
      <c r="F626" s="792" t="s">
        <v>3418</v>
      </c>
    </row>
    <row r="627" spans="1:6" x14ac:dyDescent="0.15">
      <c r="A627" s="792" t="s">
        <v>3298</v>
      </c>
      <c r="B627" s="792" t="s">
        <v>3419</v>
      </c>
      <c r="C627" s="792" t="s">
        <v>3300</v>
      </c>
      <c r="D627" s="792" t="s">
        <v>3420</v>
      </c>
      <c r="E627" s="793" t="str">
        <f t="shared" si="9"/>
        <v>千葉県多古町</v>
      </c>
      <c r="F627" s="792" t="s">
        <v>3421</v>
      </c>
    </row>
    <row r="628" spans="1:6" x14ac:dyDescent="0.15">
      <c r="A628" s="792" t="s">
        <v>3298</v>
      </c>
      <c r="B628" s="792" t="s">
        <v>3422</v>
      </c>
      <c r="C628" s="792" t="s">
        <v>3300</v>
      </c>
      <c r="D628" s="792" t="s">
        <v>3423</v>
      </c>
      <c r="E628" s="793" t="str">
        <f t="shared" si="9"/>
        <v>千葉県東庄町</v>
      </c>
      <c r="F628" s="792" t="s">
        <v>3424</v>
      </c>
    </row>
    <row r="629" spans="1:6" x14ac:dyDescent="0.15">
      <c r="A629" s="792" t="s">
        <v>3298</v>
      </c>
      <c r="B629" s="792" t="s">
        <v>3425</v>
      </c>
      <c r="C629" s="792" t="s">
        <v>3300</v>
      </c>
      <c r="D629" s="792" t="s">
        <v>3426</v>
      </c>
      <c r="E629" s="793" t="str">
        <f t="shared" si="9"/>
        <v>千葉県九十九里町</v>
      </c>
      <c r="F629" s="792" t="s">
        <v>3427</v>
      </c>
    </row>
    <row r="630" spans="1:6" x14ac:dyDescent="0.15">
      <c r="A630" s="792" t="s">
        <v>3298</v>
      </c>
      <c r="B630" s="792" t="s">
        <v>3428</v>
      </c>
      <c r="C630" s="792" t="s">
        <v>3300</v>
      </c>
      <c r="D630" s="792" t="s">
        <v>3429</v>
      </c>
      <c r="E630" s="793" t="str">
        <f t="shared" si="9"/>
        <v>千葉県芝山町</v>
      </c>
      <c r="F630" s="792" t="s">
        <v>3430</v>
      </c>
    </row>
    <row r="631" spans="1:6" x14ac:dyDescent="0.15">
      <c r="A631" s="792" t="s">
        <v>3298</v>
      </c>
      <c r="B631" s="792" t="s">
        <v>3431</v>
      </c>
      <c r="C631" s="792" t="s">
        <v>3300</v>
      </c>
      <c r="D631" s="792" t="s">
        <v>3432</v>
      </c>
      <c r="E631" s="793" t="str">
        <f t="shared" si="9"/>
        <v>千葉県横芝光町</v>
      </c>
      <c r="F631" s="792" t="s">
        <v>3433</v>
      </c>
    </row>
    <row r="632" spans="1:6" x14ac:dyDescent="0.15">
      <c r="A632" s="792" t="s">
        <v>3298</v>
      </c>
      <c r="B632" s="792" t="s">
        <v>3434</v>
      </c>
      <c r="C632" s="792" t="s">
        <v>3300</v>
      </c>
      <c r="D632" s="792" t="s">
        <v>3435</v>
      </c>
      <c r="E632" s="793" t="str">
        <f t="shared" si="9"/>
        <v>千葉県一宮町</v>
      </c>
      <c r="F632" s="792" t="s">
        <v>3436</v>
      </c>
    </row>
    <row r="633" spans="1:6" x14ac:dyDescent="0.15">
      <c r="A633" s="792" t="s">
        <v>3298</v>
      </c>
      <c r="B633" s="792" t="s">
        <v>3437</v>
      </c>
      <c r="C633" s="792" t="s">
        <v>3300</v>
      </c>
      <c r="D633" s="792" t="s">
        <v>3438</v>
      </c>
      <c r="E633" s="793" t="str">
        <f t="shared" si="9"/>
        <v>千葉県睦沢町</v>
      </c>
      <c r="F633" s="792" t="s">
        <v>3439</v>
      </c>
    </row>
    <row r="634" spans="1:6" x14ac:dyDescent="0.15">
      <c r="A634" s="792" t="s">
        <v>3298</v>
      </c>
      <c r="B634" s="792" t="s">
        <v>3440</v>
      </c>
      <c r="C634" s="792" t="s">
        <v>3300</v>
      </c>
      <c r="D634" s="792" t="s">
        <v>3441</v>
      </c>
      <c r="E634" s="793" t="str">
        <f t="shared" si="9"/>
        <v>千葉県長生村</v>
      </c>
      <c r="F634" s="792" t="s">
        <v>3442</v>
      </c>
    </row>
    <row r="635" spans="1:6" x14ac:dyDescent="0.15">
      <c r="A635" s="792" t="s">
        <v>3298</v>
      </c>
      <c r="B635" s="792" t="s">
        <v>3443</v>
      </c>
      <c r="C635" s="792" t="s">
        <v>3300</v>
      </c>
      <c r="D635" s="792" t="s">
        <v>3444</v>
      </c>
      <c r="E635" s="793" t="str">
        <f t="shared" si="9"/>
        <v>千葉県白子町</v>
      </c>
      <c r="F635" s="792" t="s">
        <v>3445</v>
      </c>
    </row>
    <row r="636" spans="1:6" x14ac:dyDescent="0.15">
      <c r="A636" s="792" t="s">
        <v>3298</v>
      </c>
      <c r="B636" s="792" t="s">
        <v>3446</v>
      </c>
      <c r="C636" s="792" t="s">
        <v>3300</v>
      </c>
      <c r="D636" s="792" t="s">
        <v>3447</v>
      </c>
      <c r="E636" s="793" t="str">
        <f t="shared" si="9"/>
        <v>千葉県長柄町</v>
      </c>
      <c r="F636" s="792" t="s">
        <v>3448</v>
      </c>
    </row>
    <row r="637" spans="1:6" x14ac:dyDescent="0.15">
      <c r="A637" s="792" t="s">
        <v>3298</v>
      </c>
      <c r="B637" s="792" t="s">
        <v>3449</v>
      </c>
      <c r="C637" s="792" t="s">
        <v>3300</v>
      </c>
      <c r="D637" s="792" t="s">
        <v>3450</v>
      </c>
      <c r="E637" s="793" t="str">
        <f t="shared" si="9"/>
        <v>千葉県長南町</v>
      </c>
      <c r="F637" s="792" t="s">
        <v>3451</v>
      </c>
    </row>
    <row r="638" spans="1:6" x14ac:dyDescent="0.15">
      <c r="A638" s="792" t="s">
        <v>3298</v>
      </c>
      <c r="B638" s="792" t="s">
        <v>3452</v>
      </c>
      <c r="C638" s="792" t="s">
        <v>3300</v>
      </c>
      <c r="D638" s="792" t="s">
        <v>3453</v>
      </c>
      <c r="E638" s="793" t="str">
        <f t="shared" si="9"/>
        <v>千葉県大多喜町</v>
      </c>
      <c r="F638" s="792" t="s">
        <v>3454</v>
      </c>
    </row>
    <row r="639" spans="1:6" x14ac:dyDescent="0.15">
      <c r="A639" s="792" t="s">
        <v>3298</v>
      </c>
      <c r="B639" s="792" t="s">
        <v>3455</v>
      </c>
      <c r="C639" s="792" t="s">
        <v>3300</v>
      </c>
      <c r="D639" s="792" t="s">
        <v>3456</v>
      </c>
      <c r="E639" s="793" t="str">
        <f t="shared" si="9"/>
        <v>千葉県御宿町</v>
      </c>
      <c r="F639" s="792" t="s">
        <v>3457</v>
      </c>
    </row>
    <row r="640" spans="1:6" x14ac:dyDescent="0.15">
      <c r="A640" s="792" t="s">
        <v>3298</v>
      </c>
      <c r="B640" s="792" t="s">
        <v>3458</v>
      </c>
      <c r="C640" s="792" t="s">
        <v>3300</v>
      </c>
      <c r="D640" s="792" t="s">
        <v>3459</v>
      </c>
      <c r="E640" s="793" t="str">
        <f t="shared" si="9"/>
        <v>千葉県鋸南町</v>
      </c>
      <c r="F640" s="792" t="s">
        <v>3460</v>
      </c>
    </row>
    <row r="641" spans="1:6" x14ac:dyDescent="0.15">
      <c r="A641" s="794" t="s">
        <v>3461</v>
      </c>
      <c r="B641" s="795"/>
      <c r="C641" s="796" t="s">
        <v>3462</v>
      </c>
      <c r="D641" s="795"/>
      <c r="E641" s="793" t="str">
        <f t="shared" si="9"/>
        <v>東京都</v>
      </c>
      <c r="F641" s="794" t="s">
        <v>3463</v>
      </c>
    </row>
    <row r="642" spans="1:6" x14ac:dyDescent="0.15">
      <c r="A642" s="792" t="s">
        <v>3464</v>
      </c>
      <c r="B642" s="792" t="s">
        <v>3465</v>
      </c>
      <c r="C642" s="792" t="s">
        <v>3466</v>
      </c>
      <c r="D642" s="792" t="s">
        <v>3467</v>
      </c>
      <c r="E642" s="793" t="str">
        <f t="shared" si="9"/>
        <v>東京都千代田区</v>
      </c>
      <c r="F642" s="792" t="s">
        <v>3468</v>
      </c>
    </row>
    <row r="643" spans="1:6" x14ac:dyDescent="0.15">
      <c r="A643" s="792" t="s">
        <v>3464</v>
      </c>
      <c r="B643" s="792" t="s">
        <v>3469</v>
      </c>
      <c r="C643" s="792" t="s">
        <v>3466</v>
      </c>
      <c r="D643" s="792" t="s">
        <v>3470</v>
      </c>
      <c r="E643" s="793" t="str">
        <f t="shared" ref="E643:E706" si="10">CONCATENATE(A643,B643)</f>
        <v>東京都中央区</v>
      </c>
      <c r="F643" s="792" t="s">
        <v>3471</v>
      </c>
    </row>
    <row r="644" spans="1:6" x14ac:dyDescent="0.15">
      <c r="A644" s="792" t="s">
        <v>3464</v>
      </c>
      <c r="B644" s="792" t="s">
        <v>3472</v>
      </c>
      <c r="C644" s="792" t="s">
        <v>3466</v>
      </c>
      <c r="D644" s="792" t="s">
        <v>3473</v>
      </c>
      <c r="E644" s="793" t="str">
        <f t="shared" si="10"/>
        <v>東京都港区</v>
      </c>
      <c r="F644" s="792" t="s">
        <v>3474</v>
      </c>
    </row>
    <row r="645" spans="1:6" x14ac:dyDescent="0.15">
      <c r="A645" s="792" t="s">
        <v>3464</v>
      </c>
      <c r="B645" s="792" t="s">
        <v>3475</v>
      </c>
      <c r="C645" s="792" t="s">
        <v>3466</v>
      </c>
      <c r="D645" s="792" t="s">
        <v>3476</v>
      </c>
      <c r="E645" s="793" t="str">
        <f t="shared" si="10"/>
        <v>東京都新宿区</v>
      </c>
      <c r="F645" s="792" t="s">
        <v>3477</v>
      </c>
    </row>
    <row r="646" spans="1:6" x14ac:dyDescent="0.15">
      <c r="A646" s="792" t="s">
        <v>3464</v>
      </c>
      <c r="B646" s="792" t="s">
        <v>3478</v>
      </c>
      <c r="C646" s="792" t="s">
        <v>3466</v>
      </c>
      <c r="D646" s="792" t="s">
        <v>3479</v>
      </c>
      <c r="E646" s="793" t="str">
        <f t="shared" si="10"/>
        <v>東京都文京区</v>
      </c>
      <c r="F646" s="792" t="s">
        <v>3480</v>
      </c>
    </row>
    <row r="647" spans="1:6" x14ac:dyDescent="0.15">
      <c r="A647" s="792" t="s">
        <v>3464</v>
      </c>
      <c r="B647" s="792" t="s">
        <v>3481</v>
      </c>
      <c r="C647" s="792" t="s">
        <v>3466</v>
      </c>
      <c r="D647" s="792" t="s">
        <v>3482</v>
      </c>
      <c r="E647" s="793" t="str">
        <f t="shared" si="10"/>
        <v>東京都台東区</v>
      </c>
      <c r="F647" s="792" t="s">
        <v>3483</v>
      </c>
    </row>
    <row r="648" spans="1:6" x14ac:dyDescent="0.15">
      <c r="A648" s="792" t="s">
        <v>3464</v>
      </c>
      <c r="B648" s="792" t="s">
        <v>3484</v>
      </c>
      <c r="C648" s="792" t="s">
        <v>3466</v>
      </c>
      <c r="D648" s="792" t="s">
        <v>3485</v>
      </c>
      <c r="E648" s="793" t="str">
        <f t="shared" si="10"/>
        <v>東京都墨田区</v>
      </c>
      <c r="F648" s="792" t="s">
        <v>3486</v>
      </c>
    </row>
    <row r="649" spans="1:6" x14ac:dyDescent="0.15">
      <c r="A649" s="792" t="s">
        <v>3464</v>
      </c>
      <c r="B649" s="792" t="s">
        <v>3487</v>
      </c>
      <c r="C649" s="792" t="s">
        <v>3466</v>
      </c>
      <c r="D649" s="792" t="s">
        <v>3488</v>
      </c>
      <c r="E649" s="793" t="str">
        <f t="shared" si="10"/>
        <v>東京都江東区</v>
      </c>
      <c r="F649" s="792" t="s">
        <v>3489</v>
      </c>
    </row>
    <row r="650" spans="1:6" x14ac:dyDescent="0.15">
      <c r="A650" s="792" t="s">
        <v>3464</v>
      </c>
      <c r="B650" s="792" t="s">
        <v>3490</v>
      </c>
      <c r="C650" s="792" t="s">
        <v>3466</v>
      </c>
      <c r="D650" s="792" t="s">
        <v>3491</v>
      </c>
      <c r="E650" s="793" t="str">
        <f t="shared" si="10"/>
        <v>東京都品川区</v>
      </c>
      <c r="F650" s="792" t="s">
        <v>3492</v>
      </c>
    </row>
    <row r="651" spans="1:6" x14ac:dyDescent="0.15">
      <c r="A651" s="792" t="s">
        <v>3464</v>
      </c>
      <c r="B651" s="792" t="s">
        <v>3493</v>
      </c>
      <c r="C651" s="792" t="s">
        <v>3466</v>
      </c>
      <c r="D651" s="792" t="s">
        <v>3494</v>
      </c>
      <c r="E651" s="793" t="str">
        <f t="shared" si="10"/>
        <v>東京都目黒区</v>
      </c>
      <c r="F651" s="792" t="s">
        <v>3495</v>
      </c>
    </row>
    <row r="652" spans="1:6" x14ac:dyDescent="0.15">
      <c r="A652" s="792" t="s">
        <v>3464</v>
      </c>
      <c r="B652" s="792" t="s">
        <v>3496</v>
      </c>
      <c r="C652" s="792" t="s">
        <v>3466</v>
      </c>
      <c r="D652" s="792" t="s">
        <v>3497</v>
      </c>
      <c r="E652" s="793" t="str">
        <f t="shared" si="10"/>
        <v>東京都大田区</v>
      </c>
      <c r="F652" s="792" t="s">
        <v>3498</v>
      </c>
    </row>
    <row r="653" spans="1:6" x14ac:dyDescent="0.15">
      <c r="A653" s="792" t="s">
        <v>3464</v>
      </c>
      <c r="B653" s="792" t="s">
        <v>3499</v>
      </c>
      <c r="C653" s="792" t="s">
        <v>3466</v>
      </c>
      <c r="D653" s="792" t="s">
        <v>3500</v>
      </c>
      <c r="E653" s="793" t="str">
        <f t="shared" si="10"/>
        <v>東京都世田谷区</v>
      </c>
      <c r="F653" s="792" t="s">
        <v>3501</v>
      </c>
    </row>
    <row r="654" spans="1:6" x14ac:dyDescent="0.15">
      <c r="A654" s="792" t="s">
        <v>3464</v>
      </c>
      <c r="B654" s="792" t="s">
        <v>3502</v>
      </c>
      <c r="C654" s="792" t="s">
        <v>3466</v>
      </c>
      <c r="D654" s="792" t="s">
        <v>3503</v>
      </c>
      <c r="E654" s="793" t="str">
        <f t="shared" si="10"/>
        <v>東京都渋谷区</v>
      </c>
      <c r="F654" s="792" t="s">
        <v>3504</v>
      </c>
    </row>
    <row r="655" spans="1:6" x14ac:dyDescent="0.15">
      <c r="A655" s="792" t="s">
        <v>3464</v>
      </c>
      <c r="B655" s="792" t="s">
        <v>3505</v>
      </c>
      <c r="C655" s="792" t="s">
        <v>3466</v>
      </c>
      <c r="D655" s="792" t="s">
        <v>3506</v>
      </c>
      <c r="E655" s="793" t="str">
        <f t="shared" si="10"/>
        <v>東京都中野区</v>
      </c>
      <c r="F655" s="792" t="s">
        <v>3507</v>
      </c>
    </row>
    <row r="656" spans="1:6" x14ac:dyDescent="0.15">
      <c r="A656" s="792" t="s">
        <v>3464</v>
      </c>
      <c r="B656" s="792" t="s">
        <v>3508</v>
      </c>
      <c r="C656" s="792" t="s">
        <v>3466</v>
      </c>
      <c r="D656" s="792" t="s">
        <v>3509</v>
      </c>
      <c r="E656" s="793" t="str">
        <f t="shared" si="10"/>
        <v>東京都杉並区</v>
      </c>
      <c r="F656" s="792" t="s">
        <v>3510</v>
      </c>
    </row>
    <row r="657" spans="1:6" x14ac:dyDescent="0.15">
      <c r="A657" s="792" t="s">
        <v>3464</v>
      </c>
      <c r="B657" s="792" t="s">
        <v>3511</v>
      </c>
      <c r="C657" s="792" t="s">
        <v>3466</v>
      </c>
      <c r="D657" s="792" t="s">
        <v>3512</v>
      </c>
      <c r="E657" s="793" t="str">
        <f t="shared" si="10"/>
        <v>東京都豊島区</v>
      </c>
      <c r="F657" s="792" t="s">
        <v>3513</v>
      </c>
    </row>
    <row r="658" spans="1:6" x14ac:dyDescent="0.15">
      <c r="A658" s="792" t="s">
        <v>3464</v>
      </c>
      <c r="B658" s="792" t="s">
        <v>3514</v>
      </c>
      <c r="C658" s="792" t="s">
        <v>3466</v>
      </c>
      <c r="D658" s="792" t="s">
        <v>3515</v>
      </c>
      <c r="E658" s="793" t="str">
        <f t="shared" si="10"/>
        <v>東京都北区</v>
      </c>
      <c r="F658" s="792" t="s">
        <v>3516</v>
      </c>
    </row>
    <row r="659" spans="1:6" x14ac:dyDescent="0.15">
      <c r="A659" s="792" t="s">
        <v>3464</v>
      </c>
      <c r="B659" s="792" t="s">
        <v>3517</v>
      </c>
      <c r="C659" s="792" t="s">
        <v>3466</v>
      </c>
      <c r="D659" s="792" t="s">
        <v>3518</v>
      </c>
      <c r="E659" s="793" t="str">
        <f t="shared" si="10"/>
        <v>東京都荒川区</v>
      </c>
      <c r="F659" s="792" t="s">
        <v>3519</v>
      </c>
    </row>
    <row r="660" spans="1:6" x14ac:dyDescent="0.15">
      <c r="A660" s="792" t="s">
        <v>3464</v>
      </c>
      <c r="B660" s="792" t="s">
        <v>3520</v>
      </c>
      <c r="C660" s="792" t="s">
        <v>3466</v>
      </c>
      <c r="D660" s="792" t="s">
        <v>3521</v>
      </c>
      <c r="E660" s="793" t="str">
        <f t="shared" si="10"/>
        <v>東京都板橋区</v>
      </c>
      <c r="F660" s="792" t="s">
        <v>3522</v>
      </c>
    </row>
    <row r="661" spans="1:6" x14ac:dyDescent="0.15">
      <c r="A661" s="792" t="s">
        <v>3464</v>
      </c>
      <c r="B661" s="792" t="s">
        <v>3523</v>
      </c>
      <c r="C661" s="792" t="s">
        <v>3466</v>
      </c>
      <c r="D661" s="792" t="s">
        <v>3524</v>
      </c>
      <c r="E661" s="793" t="str">
        <f t="shared" si="10"/>
        <v>東京都練馬区</v>
      </c>
      <c r="F661" s="792" t="s">
        <v>3525</v>
      </c>
    </row>
    <row r="662" spans="1:6" x14ac:dyDescent="0.15">
      <c r="A662" s="792" t="s">
        <v>3464</v>
      </c>
      <c r="B662" s="792" t="s">
        <v>3526</v>
      </c>
      <c r="C662" s="792" t="s">
        <v>3466</v>
      </c>
      <c r="D662" s="792" t="s">
        <v>3527</v>
      </c>
      <c r="E662" s="793" t="str">
        <f t="shared" si="10"/>
        <v>東京都足立区</v>
      </c>
      <c r="F662" s="792" t="s">
        <v>3528</v>
      </c>
    </row>
    <row r="663" spans="1:6" x14ac:dyDescent="0.15">
      <c r="A663" s="792" t="s">
        <v>3464</v>
      </c>
      <c r="B663" s="792" t="s">
        <v>3529</v>
      </c>
      <c r="C663" s="792" t="s">
        <v>3466</v>
      </c>
      <c r="D663" s="792" t="s">
        <v>3530</v>
      </c>
      <c r="E663" s="793" t="str">
        <f t="shared" si="10"/>
        <v>東京都葛飾区</v>
      </c>
      <c r="F663" s="792" t="s">
        <v>3531</v>
      </c>
    </row>
    <row r="664" spans="1:6" x14ac:dyDescent="0.15">
      <c r="A664" s="792" t="s">
        <v>3464</v>
      </c>
      <c r="B664" s="792" t="s">
        <v>3532</v>
      </c>
      <c r="C664" s="792" t="s">
        <v>3466</v>
      </c>
      <c r="D664" s="792" t="s">
        <v>3533</v>
      </c>
      <c r="E664" s="793" t="str">
        <f t="shared" si="10"/>
        <v>東京都江戸川区</v>
      </c>
      <c r="F664" s="792" t="s">
        <v>3534</v>
      </c>
    </row>
    <row r="665" spans="1:6" x14ac:dyDescent="0.15">
      <c r="A665" s="792" t="s">
        <v>3464</v>
      </c>
      <c r="B665" s="792" t="s">
        <v>3535</v>
      </c>
      <c r="C665" s="792" t="s">
        <v>3466</v>
      </c>
      <c r="D665" s="792" t="s">
        <v>3536</v>
      </c>
      <c r="E665" s="793" t="str">
        <f t="shared" si="10"/>
        <v>東京都八王子市</v>
      </c>
      <c r="F665" s="792" t="s">
        <v>3537</v>
      </c>
    </row>
    <row r="666" spans="1:6" x14ac:dyDescent="0.15">
      <c r="A666" s="792" t="s">
        <v>3464</v>
      </c>
      <c r="B666" s="792" t="s">
        <v>3538</v>
      </c>
      <c r="C666" s="792" t="s">
        <v>3466</v>
      </c>
      <c r="D666" s="792" t="s">
        <v>3539</v>
      </c>
      <c r="E666" s="793" t="str">
        <f t="shared" si="10"/>
        <v>東京都立川市</v>
      </c>
      <c r="F666" s="792" t="s">
        <v>3540</v>
      </c>
    </row>
    <row r="667" spans="1:6" x14ac:dyDescent="0.15">
      <c r="A667" s="792" t="s">
        <v>3464</v>
      </c>
      <c r="B667" s="792" t="s">
        <v>3541</v>
      </c>
      <c r="C667" s="792" t="s">
        <v>3466</v>
      </c>
      <c r="D667" s="792" t="s">
        <v>3542</v>
      </c>
      <c r="E667" s="793" t="str">
        <f t="shared" si="10"/>
        <v>東京都武蔵野市</v>
      </c>
      <c r="F667" s="792" t="s">
        <v>3543</v>
      </c>
    </row>
    <row r="668" spans="1:6" x14ac:dyDescent="0.15">
      <c r="A668" s="792" t="s">
        <v>3464</v>
      </c>
      <c r="B668" s="792" t="s">
        <v>3544</v>
      </c>
      <c r="C668" s="792" t="s">
        <v>3466</v>
      </c>
      <c r="D668" s="792" t="s">
        <v>3545</v>
      </c>
      <c r="E668" s="793" t="str">
        <f t="shared" si="10"/>
        <v>東京都三鷹市</v>
      </c>
      <c r="F668" s="792" t="s">
        <v>3546</v>
      </c>
    </row>
    <row r="669" spans="1:6" x14ac:dyDescent="0.15">
      <c r="A669" s="792" t="s">
        <v>3464</v>
      </c>
      <c r="B669" s="792" t="s">
        <v>3547</v>
      </c>
      <c r="C669" s="792" t="s">
        <v>3466</v>
      </c>
      <c r="D669" s="792" t="s">
        <v>3548</v>
      </c>
      <c r="E669" s="793" t="str">
        <f t="shared" si="10"/>
        <v>東京都青梅市</v>
      </c>
      <c r="F669" s="792" t="s">
        <v>3549</v>
      </c>
    </row>
    <row r="670" spans="1:6" x14ac:dyDescent="0.15">
      <c r="A670" s="792" t="s">
        <v>3464</v>
      </c>
      <c r="B670" s="792" t="s">
        <v>3550</v>
      </c>
      <c r="C670" s="792" t="s">
        <v>3466</v>
      </c>
      <c r="D670" s="792" t="s">
        <v>3551</v>
      </c>
      <c r="E670" s="793" t="str">
        <f t="shared" si="10"/>
        <v>東京都府中市</v>
      </c>
      <c r="F670" s="792" t="s">
        <v>3552</v>
      </c>
    </row>
    <row r="671" spans="1:6" x14ac:dyDescent="0.15">
      <c r="A671" s="792" t="s">
        <v>3464</v>
      </c>
      <c r="B671" s="792" t="s">
        <v>3553</v>
      </c>
      <c r="C671" s="792" t="s">
        <v>3466</v>
      </c>
      <c r="D671" s="792" t="s">
        <v>3554</v>
      </c>
      <c r="E671" s="793" t="str">
        <f t="shared" si="10"/>
        <v>東京都昭島市</v>
      </c>
      <c r="F671" s="792" t="s">
        <v>3555</v>
      </c>
    </row>
    <row r="672" spans="1:6" x14ac:dyDescent="0.15">
      <c r="A672" s="792" t="s">
        <v>3464</v>
      </c>
      <c r="B672" s="792" t="s">
        <v>3556</v>
      </c>
      <c r="C672" s="792" t="s">
        <v>3466</v>
      </c>
      <c r="D672" s="792" t="s">
        <v>3557</v>
      </c>
      <c r="E672" s="793" t="str">
        <f t="shared" si="10"/>
        <v>東京都調布市</v>
      </c>
      <c r="F672" s="792" t="s">
        <v>3558</v>
      </c>
    </row>
    <row r="673" spans="1:7" x14ac:dyDescent="0.15">
      <c r="A673" s="792" t="s">
        <v>3464</v>
      </c>
      <c r="B673" s="792" t="s">
        <v>3559</v>
      </c>
      <c r="C673" s="792" t="s">
        <v>3466</v>
      </c>
      <c r="D673" s="792" t="s">
        <v>3560</v>
      </c>
      <c r="E673" s="793" t="str">
        <f t="shared" si="10"/>
        <v>東京都町田市</v>
      </c>
      <c r="F673" s="792" t="s">
        <v>3561</v>
      </c>
    </row>
    <row r="674" spans="1:7" x14ac:dyDescent="0.15">
      <c r="A674" s="792" t="s">
        <v>3464</v>
      </c>
      <c r="B674" s="792" t="s">
        <v>3562</v>
      </c>
      <c r="C674" s="792" t="s">
        <v>3466</v>
      </c>
      <c r="D674" s="792" t="s">
        <v>3563</v>
      </c>
      <c r="E674" s="793" t="str">
        <f t="shared" si="10"/>
        <v>東京都小金井市</v>
      </c>
      <c r="F674" s="792" t="s">
        <v>3564</v>
      </c>
    </row>
    <row r="675" spans="1:7" x14ac:dyDescent="0.15">
      <c r="A675" s="792" t="s">
        <v>3464</v>
      </c>
      <c r="B675" s="792" t="s">
        <v>3565</v>
      </c>
      <c r="C675" s="792" t="s">
        <v>3466</v>
      </c>
      <c r="D675" s="792" t="s">
        <v>3566</v>
      </c>
      <c r="E675" s="793" t="str">
        <f t="shared" si="10"/>
        <v>東京都小平市</v>
      </c>
      <c r="F675" s="792" t="s">
        <v>3567</v>
      </c>
    </row>
    <row r="676" spans="1:7" x14ac:dyDescent="0.15">
      <c r="A676" s="792" t="s">
        <v>3464</v>
      </c>
      <c r="B676" s="792" t="s">
        <v>3568</v>
      </c>
      <c r="C676" s="792" t="s">
        <v>3466</v>
      </c>
      <c r="D676" s="792" t="s">
        <v>3569</v>
      </c>
      <c r="E676" s="793" t="str">
        <f t="shared" si="10"/>
        <v>東京都日野市</v>
      </c>
      <c r="F676" s="792" t="s">
        <v>3570</v>
      </c>
    </row>
    <row r="677" spans="1:7" x14ac:dyDescent="0.15">
      <c r="A677" s="792" t="s">
        <v>3464</v>
      </c>
      <c r="B677" s="792" t="s">
        <v>3571</v>
      </c>
      <c r="C677" s="792" t="s">
        <v>3466</v>
      </c>
      <c r="D677" s="792" t="s">
        <v>3572</v>
      </c>
      <c r="E677" s="793" t="str">
        <f t="shared" si="10"/>
        <v>東京都東村山市</v>
      </c>
      <c r="F677" s="792" t="s">
        <v>3573</v>
      </c>
    </row>
    <row r="678" spans="1:7" x14ac:dyDescent="0.15">
      <c r="A678" s="792" t="s">
        <v>3464</v>
      </c>
      <c r="B678" s="792" t="s">
        <v>3574</v>
      </c>
      <c r="C678" s="792" t="s">
        <v>3466</v>
      </c>
      <c r="D678" s="792" t="s">
        <v>3575</v>
      </c>
      <c r="E678" s="793" t="str">
        <f t="shared" si="10"/>
        <v>東京都国分寺市</v>
      </c>
      <c r="F678" s="792" t="s">
        <v>3576</v>
      </c>
    </row>
    <row r="679" spans="1:7" x14ac:dyDescent="0.15">
      <c r="A679" s="792" t="s">
        <v>3464</v>
      </c>
      <c r="B679" s="792" t="s">
        <v>3577</v>
      </c>
      <c r="C679" s="792" t="s">
        <v>3466</v>
      </c>
      <c r="D679" s="792" t="s">
        <v>3578</v>
      </c>
      <c r="E679" s="793" t="str">
        <f t="shared" si="10"/>
        <v>東京都国立市</v>
      </c>
      <c r="F679" s="792" t="s">
        <v>3579</v>
      </c>
    </row>
    <row r="680" spans="1:7" x14ac:dyDescent="0.15">
      <c r="A680" s="792" t="s">
        <v>3464</v>
      </c>
      <c r="B680" s="792" t="s">
        <v>3580</v>
      </c>
      <c r="C680" s="792" t="s">
        <v>3466</v>
      </c>
      <c r="D680" s="792" t="s">
        <v>3581</v>
      </c>
      <c r="E680" s="793" t="str">
        <f t="shared" si="10"/>
        <v>東京都福生市</v>
      </c>
      <c r="F680" s="792" t="s">
        <v>3582</v>
      </c>
      <c r="G680" s="797"/>
    </row>
    <row r="681" spans="1:7" x14ac:dyDescent="0.15">
      <c r="A681" s="792" t="s">
        <v>3464</v>
      </c>
      <c r="B681" s="792" t="s">
        <v>3583</v>
      </c>
      <c r="C681" s="792" t="s">
        <v>3466</v>
      </c>
      <c r="D681" s="792" t="s">
        <v>3584</v>
      </c>
      <c r="E681" s="793" t="str">
        <f t="shared" si="10"/>
        <v>東京都狛江市</v>
      </c>
      <c r="F681" s="792" t="s">
        <v>3585</v>
      </c>
    </row>
    <row r="682" spans="1:7" x14ac:dyDescent="0.15">
      <c r="A682" s="792" t="s">
        <v>3464</v>
      </c>
      <c r="B682" s="792" t="s">
        <v>3586</v>
      </c>
      <c r="C682" s="792" t="s">
        <v>3466</v>
      </c>
      <c r="D682" s="792" t="s">
        <v>3587</v>
      </c>
      <c r="E682" s="793" t="str">
        <f t="shared" si="10"/>
        <v>東京都東大和市</v>
      </c>
      <c r="F682" s="792" t="s">
        <v>3588</v>
      </c>
    </row>
    <row r="683" spans="1:7" x14ac:dyDescent="0.15">
      <c r="A683" s="792" t="s">
        <v>3464</v>
      </c>
      <c r="B683" s="792" t="s">
        <v>3589</v>
      </c>
      <c r="C683" s="792" t="s">
        <v>3466</v>
      </c>
      <c r="D683" s="792" t="s">
        <v>3590</v>
      </c>
      <c r="E683" s="793" t="str">
        <f t="shared" si="10"/>
        <v>東京都清瀬市</v>
      </c>
      <c r="F683" s="792" t="s">
        <v>3591</v>
      </c>
    </row>
    <row r="684" spans="1:7" x14ac:dyDescent="0.15">
      <c r="A684" s="792" t="s">
        <v>3464</v>
      </c>
      <c r="B684" s="792" t="s">
        <v>3592</v>
      </c>
      <c r="C684" s="792" t="s">
        <v>3466</v>
      </c>
      <c r="D684" s="792" t="s">
        <v>3593</v>
      </c>
      <c r="E684" s="793" t="str">
        <f t="shared" si="10"/>
        <v>東京都東久留米市</v>
      </c>
      <c r="F684" s="792" t="s">
        <v>3594</v>
      </c>
    </row>
    <row r="685" spans="1:7" x14ac:dyDescent="0.15">
      <c r="A685" s="792" t="s">
        <v>3464</v>
      </c>
      <c r="B685" s="792" t="s">
        <v>3595</v>
      </c>
      <c r="C685" s="792" t="s">
        <v>3466</v>
      </c>
      <c r="D685" s="792" t="s">
        <v>3596</v>
      </c>
      <c r="E685" s="793" t="str">
        <f t="shared" si="10"/>
        <v>東京都武蔵村山市</v>
      </c>
      <c r="F685" s="792" t="s">
        <v>3597</v>
      </c>
    </row>
    <row r="686" spans="1:7" x14ac:dyDescent="0.15">
      <c r="A686" s="792" t="s">
        <v>3464</v>
      </c>
      <c r="B686" s="792" t="s">
        <v>3598</v>
      </c>
      <c r="C686" s="792" t="s">
        <v>3466</v>
      </c>
      <c r="D686" s="792" t="s">
        <v>3599</v>
      </c>
      <c r="E686" s="793" t="str">
        <f t="shared" si="10"/>
        <v>東京都多摩市</v>
      </c>
      <c r="F686" s="792" t="s">
        <v>3600</v>
      </c>
    </row>
    <row r="687" spans="1:7" x14ac:dyDescent="0.15">
      <c r="A687" s="792" t="s">
        <v>3464</v>
      </c>
      <c r="B687" s="792" t="s">
        <v>3601</v>
      </c>
      <c r="C687" s="792" t="s">
        <v>3466</v>
      </c>
      <c r="D687" s="792" t="s">
        <v>3602</v>
      </c>
      <c r="E687" s="793" t="str">
        <f t="shared" si="10"/>
        <v>東京都稲城市</v>
      </c>
      <c r="F687" s="792" t="s">
        <v>3603</v>
      </c>
    </row>
    <row r="688" spans="1:7" x14ac:dyDescent="0.15">
      <c r="A688" s="792" t="s">
        <v>3464</v>
      </c>
      <c r="B688" s="792" t="s">
        <v>3604</v>
      </c>
      <c r="C688" s="792" t="s">
        <v>3466</v>
      </c>
      <c r="D688" s="792" t="s">
        <v>3605</v>
      </c>
      <c r="E688" s="793" t="str">
        <f t="shared" si="10"/>
        <v>東京都羽村市</v>
      </c>
      <c r="F688" s="792" t="s">
        <v>3606</v>
      </c>
    </row>
    <row r="689" spans="1:6" x14ac:dyDescent="0.15">
      <c r="A689" s="792" t="s">
        <v>3464</v>
      </c>
      <c r="B689" s="792" t="s">
        <v>3607</v>
      </c>
      <c r="C689" s="792" t="s">
        <v>3466</v>
      </c>
      <c r="D689" s="792" t="s">
        <v>3608</v>
      </c>
      <c r="E689" s="793" t="str">
        <f t="shared" si="10"/>
        <v>東京都あきる野市</v>
      </c>
      <c r="F689" s="792" t="s">
        <v>3609</v>
      </c>
    </row>
    <row r="690" spans="1:6" x14ac:dyDescent="0.15">
      <c r="A690" s="792" t="s">
        <v>3464</v>
      </c>
      <c r="B690" s="792" t="s">
        <v>3610</v>
      </c>
      <c r="C690" s="792" t="s">
        <v>3466</v>
      </c>
      <c r="D690" s="792" t="s">
        <v>3611</v>
      </c>
      <c r="E690" s="793" t="str">
        <f t="shared" si="10"/>
        <v>東京都西東京市</v>
      </c>
      <c r="F690" s="792" t="s">
        <v>3612</v>
      </c>
    </row>
    <row r="691" spans="1:6" x14ac:dyDescent="0.15">
      <c r="A691" s="792" t="s">
        <v>3464</v>
      </c>
      <c r="B691" s="792" t="s">
        <v>3613</v>
      </c>
      <c r="C691" s="792" t="s">
        <v>3466</v>
      </c>
      <c r="D691" s="792" t="s">
        <v>3614</v>
      </c>
      <c r="E691" s="793" t="str">
        <f t="shared" si="10"/>
        <v>東京都瑞穂町</v>
      </c>
      <c r="F691" s="792" t="s">
        <v>3615</v>
      </c>
    </row>
    <row r="692" spans="1:6" x14ac:dyDescent="0.15">
      <c r="A692" s="792" t="s">
        <v>3464</v>
      </c>
      <c r="B692" s="792" t="s">
        <v>3616</v>
      </c>
      <c r="C692" s="792" t="s">
        <v>3466</v>
      </c>
      <c r="D692" s="792" t="s">
        <v>3617</v>
      </c>
      <c r="E692" s="793" t="str">
        <f t="shared" si="10"/>
        <v>東京都日の出町</v>
      </c>
      <c r="F692" s="792" t="s">
        <v>3618</v>
      </c>
    </row>
    <row r="693" spans="1:6" x14ac:dyDescent="0.15">
      <c r="A693" s="792" t="s">
        <v>3464</v>
      </c>
      <c r="B693" s="792" t="s">
        <v>3619</v>
      </c>
      <c r="C693" s="792" t="s">
        <v>3466</v>
      </c>
      <c r="D693" s="792" t="s">
        <v>3620</v>
      </c>
      <c r="E693" s="793" t="str">
        <f t="shared" si="10"/>
        <v>東京都檜原村</v>
      </c>
      <c r="F693" s="792" t="s">
        <v>3621</v>
      </c>
    </row>
    <row r="694" spans="1:6" x14ac:dyDescent="0.15">
      <c r="A694" s="792" t="s">
        <v>3464</v>
      </c>
      <c r="B694" s="792" t="s">
        <v>3622</v>
      </c>
      <c r="C694" s="792" t="s">
        <v>3466</v>
      </c>
      <c r="D694" s="792" t="s">
        <v>3623</v>
      </c>
      <c r="E694" s="793" t="str">
        <f t="shared" si="10"/>
        <v>東京都奥多摩町</v>
      </c>
      <c r="F694" s="792" t="s">
        <v>3624</v>
      </c>
    </row>
    <row r="695" spans="1:6" x14ac:dyDescent="0.15">
      <c r="A695" s="792" t="s">
        <v>3464</v>
      </c>
      <c r="B695" s="792" t="s">
        <v>3625</v>
      </c>
      <c r="C695" s="792" t="s">
        <v>3466</v>
      </c>
      <c r="D695" s="792" t="s">
        <v>3626</v>
      </c>
      <c r="E695" s="793" t="str">
        <f t="shared" si="10"/>
        <v>東京都大島町</v>
      </c>
      <c r="F695" s="792" t="s">
        <v>3627</v>
      </c>
    </row>
    <row r="696" spans="1:6" x14ac:dyDescent="0.15">
      <c r="A696" s="792" t="s">
        <v>3464</v>
      </c>
      <c r="B696" s="792" t="s">
        <v>3628</v>
      </c>
      <c r="C696" s="792" t="s">
        <v>3466</v>
      </c>
      <c r="D696" s="792" t="s">
        <v>3629</v>
      </c>
      <c r="E696" s="793" t="str">
        <f t="shared" si="10"/>
        <v>東京都利島村</v>
      </c>
      <c r="F696" s="792" t="s">
        <v>3630</v>
      </c>
    </row>
    <row r="697" spans="1:6" x14ac:dyDescent="0.15">
      <c r="A697" s="792" t="s">
        <v>3464</v>
      </c>
      <c r="B697" s="792" t="s">
        <v>3631</v>
      </c>
      <c r="C697" s="792" t="s">
        <v>3466</v>
      </c>
      <c r="D697" s="792" t="s">
        <v>3632</v>
      </c>
      <c r="E697" s="793" t="str">
        <f t="shared" si="10"/>
        <v>東京都新島村</v>
      </c>
      <c r="F697" s="792" t="s">
        <v>3633</v>
      </c>
    </row>
    <row r="698" spans="1:6" x14ac:dyDescent="0.15">
      <c r="A698" s="792" t="s">
        <v>3464</v>
      </c>
      <c r="B698" s="792" t="s">
        <v>3634</v>
      </c>
      <c r="C698" s="792" t="s">
        <v>3466</v>
      </c>
      <c r="D698" s="792" t="s">
        <v>3635</v>
      </c>
      <c r="E698" s="793" t="str">
        <f t="shared" si="10"/>
        <v>東京都神津島村</v>
      </c>
      <c r="F698" s="792" t="s">
        <v>3636</v>
      </c>
    </row>
    <row r="699" spans="1:6" x14ac:dyDescent="0.15">
      <c r="A699" s="792" t="s">
        <v>3464</v>
      </c>
      <c r="B699" s="792" t="s">
        <v>3637</v>
      </c>
      <c r="C699" s="792" t="s">
        <v>3466</v>
      </c>
      <c r="D699" s="792" t="s">
        <v>3638</v>
      </c>
      <c r="E699" s="793" t="str">
        <f t="shared" si="10"/>
        <v>東京都三宅村</v>
      </c>
      <c r="F699" s="792" t="s">
        <v>3639</v>
      </c>
    </row>
    <row r="700" spans="1:6" x14ac:dyDescent="0.15">
      <c r="A700" s="792" t="s">
        <v>3464</v>
      </c>
      <c r="B700" s="792" t="s">
        <v>3640</v>
      </c>
      <c r="C700" s="792" t="s">
        <v>3466</v>
      </c>
      <c r="D700" s="792" t="s">
        <v>3641</v>
      </c>
      <c r="E700" s="793" t="str">
        <f t="shared" si="10"/>
        <v>東京都御蔵島村</v>
      </c>
      <c r="F700" s="792" t="s">
        <v>3642</v>
      </c>
    </row>
    <row r="701" spans="1:6" x14ac:dyDescent="0.15">
      <c r="A701" s="792" t="s">
        <v>3464</v>
      </c>
      <c r="B701" s="792" t="s">
        <v>3643</v>
      </c>
      <c r="C701" s="792" t="s">
        <v>3466</v>
      </c>
      <c r="D701" s="792" t="s">
        <v>3644</v>
      </c>
      <c r="E701" s="793" t="str">
        <f t="shared" si="10"/>
        <v>東京都八丈町</v>
      </c>
      <c r="F701" s="792" t="s">
        <v>3645</v>
      </c>
    </row>
    <row r="702" spans="1:6" x14ac:dyDescent="0.15">
      <c r="A702" s="792" t="s">
        <v>3464</v>
      </c>
      <c r="B702" s="792" t="s">
        <v>3646</v>
      </c>
      <c r="C702" s="792" t="s">
        <v>3466</v>
      </c>
      <c r="D702" s="792" t="s">
        <v>3647</v>
      </c>
      <c r="E702" s="793" t="str">
        <f t="shared" si="10"/>
        <v>東京都青ヶ島村</v>
      </c>
      <c r="F702" s="792" t="s">
        <v>3648</v>
      </c>
    </row>
    <row r="703" spans="1:6" x14ac:dyDescent="0.15">
      <c r="A703" s="792" t="s">
        <v>3464</v>
      </c>
      <c r="B703" s="792" t="s">
        <v>3649</v>
      </c>
      <c r="C703" s="792" t="s">
        <v>3466</v>
      </c>
      <c r="D703" s="792" t="s">
        <v>3650</v>
      </c>
      <c r="E703" s="793" t="str">
        <f t="shared" si="10"/>
        <v>東京都小笠原村</v>
      </c>
      <c r="F703" s="792" t="s">
        <v>3651</v>
      </c>
    </row>
    <row r="704" spans="1:6" x14ac:dyDescent="0.15">
      <c r="A704" s="794" t="s">
        <v>3652</v>
      </c>
      <c r="B704" s="795"/>
      <c r="C704" s="796" t="s">
        <v>3653</v>
      </c>
      <c r="D704" s="795"/>
      <c r="E704" s="793" t="str">
        <f t="shared" si="10"/>
        <v>神奈川県</v>
      </c>
      <c r="F704" s="794" t="s">
        <v>3654</v>
      </c>
    </row>
    <row r="705" spans="1:6" x14ac:dyDescent="0.15">
      <c r="A705" s="792" t="s">
        <v>3655</v>
      </c>
      <c r="B705" s="792" t="s">
        <v>3656</v>
      </c>
      <c r="C705" s="792" t="s">
        <v>3657</v>
      </c>
      <c r="D705" s="792" t="s">
        <v>3658</v>
      </c>
      <c r="E705" s="793" t="str">
        <f t="shared" si="10"/>
        <v>神奈川県横浜市</v>
      </c>
      <c r="F705" s="792" t="s">
        <v>3659</v>
      </c>
    </row>
    <row r="706" spans="1:6" x14ac:dyDescent="0.15">
      <c r="A706" s="792" t="s">
        <v>3655</v>
      </c>
      <c r="B706" s="792" t="s">
        <v>3660</v>
      </c>
      <c r="C706" s="792" t="s">
        <v>3657</v>
      </c>
      <c r="D706" s="792" t="s">
        <v>3661</v>
      </c>
      <c r="E706" s="793" t="str">
        <f t="shared" si="10"/>
        <v>神奈川県川崎市</v>
      </c>
      <c r="F706" s="792" t="s">
        <v>3662</v>
      </c>
    </row>
    <row r="707" spans="1:6" x14ac:dyDescent="0.15">
      <c r="A707" s="792" t="s">
        <v>3655</v>
      </c>
      <c r="B707" s="792" t="s">
        <v>3663</v>
      </c>
      <c r="C707" s="792" t="s">
        <v>3657</v>
      </c>
      <c r="D707" s="792" t="s">
        <v>3664</v>
      </c>
      <c r="E707" s="793" t="str">
        <f t="shared" ref="E707:E770" si="11">CONCATENATE(A707,B707)</f>
        <v>神奈川県相模原市</v>
      </c>
      <c r="F707" s="792" t="s">
        <v>3665</v>
      </c>
    </row>
    <row r="708" spans="1:6" x14ac:dyDescent="0.15">
      <c r="A708" s="792" t="s">
        <v>3655</v>
      </c>
      <c r="B708" s="792" t="s">
        <v>3666</v>
      </c>
      <c r="C708" s="792" t="s">
        <v>3657</v>
      </c>
      <c r="D708" s="792" t="s">
        <v>3667</v>
      </c>
      <c r="E708" s="793" t="str">
        <f t="shared" si="11"/>
        <v>神奈川県横須賀市</v>
      </c>
      <c r="F708" s="792" t="s">
        <v>3668</v>
      </c>
    </row>
    <row r="709" spans="1:6" x14ac:dyDescent="0.15">
      <c r="A709" s="792" t="s">
        <v>3655</v>
      </c>
      <c r="B709" s="792" t="s">
        <v>3669</v>
      </c>
      <c r="C709" s="792" t="s">
        <v>3657</v>
      </c>
      <c r="D709" s="792" t="s">
        <v>3670</v>
      </c>
      <c r="E709" s="793" t="str">
        <f t="shared" si="11"/>
        <v>神奈川県平塚市</v>
      </c>
      <c r="F709" s="792" t="s">
        <v>3671</v>
      </c>
    </row>
    <row r="710" spans="1:6" x14ac:dyDescent="0.15">
      <c r="A710" s="792" t="s">
        <v>3655</v>
      </c>
      <c r="B710" s="792" t="s">
        <v>3672</v>
      </c>
      <c r="C710" s="792" t="s">
        <v>3657</v>
      </c>
      <c r="D710" s="792" t="s">
        <v>3673</v>
      </c>
      <c r="E710" s="793" t="str">
        <f t="shared" si="11"/>
        <v>神奈川県鎌倉市</v>
      </c>
      <c r="F710" s="792" t="s">
        <v>3674</v>
      </c>
    </row>
    <row r="711" spans="1:6" x14ac:dyDescent="0.15">
      <c r="A711" s="792" t="s">
        <v>3655</v>
      </c>
      <c r="B711" s="792" t="s">
        <v>3675</v>
      </c>
      <c r="C711" s="792" t="s">
        <v>3657</v>
      </c>
      <c r="D711" s="792" t="s">
        <v>3676</v>
      </c>
      <c r="E711" s="793" t="str">
        <f t="shared" si="11"/>
        <v>神奈川県藤沢市</v>
      </c>
      <c r="F711" s="792" t="s">
        <v>3677</v>
      </c>
    </row>
    <row r="712" spans="1:6" x14ac:dyDescent="0.15">
      <c r="A712" s="792" t="s">
        <v>3655</v>
      </c>
      <c r="B712" s="792" t="s">
        <v>3678</v>
      </c>
      <c r="C712" s="792" t="s">
        <v>3657</v>
      </c>
      <c r="D712" s="792" t="s">
        <v>3679</v>
      </c>
      <c r="E712" s="793" t="str">
        <f t="shared" si="11"/>
        <v>神奈川県小田原市</v>
      </c>
      <c r="F712" s="792" t="s">
        <v>3680</v>
      </c>
    </row>
    <row r="713" spans="1:6" x14ac:dyDescent="0.15">
      <c r="A713" s="792" t="s">
        <v>3655</v>
      </c>
      <c r="B713" s="792" t="s">
        <v>3681</v>
      </c>
      <c r="C713" s="792" t="s">
        <v>3657</v>
      </c>
      <c r="D713" s="792" t="s">
        <v>3682</v>
      </c>
      <c r="E713" s="793" t="str">
        <f t="shared" si="11"/>
        <v>神奈川県茅ヶ崎市</v>
      </c>
      <c r="F713" s="792" t="s">
        <v>3683</v>
      </c>
    </row>
    <row r="714" spans="1:6" x14ac:dyDescent="0.15">
      <c r="A714" s="792" t="s">
        <v>3655</v>
      </c>
      <c r="B714" s="792" t="s">
        <v>3684</v>
      </c>
      <c r="C714" s="792" t="s">
        <v>3657</v>
      </c>
      <c r="D714" s="792" t="s">
        <v>3685</v>
      </c>
      <c r="E714" s="793" t="str">
        <f t="shared" si="11"/>
        <v>神奈川県逗子市</v>
      </c>
      <c r="F714" s="792" t="s">
        <v>3686</v>
      </c>
    </row>
    <row r="715" spans="1:6" x14ac:dyDescent="0.15">
      <c r="A715" s="792" t="s">
        <v>3655</v>
      </c>
      <c r="B715" s="792" t="s">
        <v>3687</v>
      </c>
      <c r="C715" s="792" t="s">
        <v>3657</v>
      </c>
      <c r="D715" s="792" t="s">
        <v>3688</v>
      </c>
      <c r="E715" s="793" t="str">
        <f t="shared" si="11"/>
        <v>神奈川県三浦市</v>
      </c>
      <c r="F715" s="792" t="s">
        <v>3689</v>
      </c>
    </row>
    <row r="716" spans="1:6" x14ac:dyDescent="0.15">
      <c r="A716" s="792" t="s">
        <v>3655</v>
      </c>
      <c r="B716" s="792" t="s">
        <v>3690</v>
      </c>
      <c r="C716" s="792" t="s">
        <v>3657</v>
      </c>
      <c r="D716" s="792" t="s">
        <v>3691</v>
      </c>
      <c r="E716" s="793" t="str">
        <f t="shared" si="11"/>
        <v>神奈川県秦野市</v>
      </c>
      <c r="F716" s="792" t="s">
        <v>3692</v>
      </c>
    </row>
    <row r="717" spans="1:6" x14ac:dyDescent="0.15">
      <c r="A717" s="792" t="s">
        <v>3655</v>
      </c>
      <c r="B717" s="792" t="s">
        <v>3693</v>
      </c>
      <c r="C717" s="792" t="s">
        <v>3657</v>
      </c>
      <c r="D717" s="792" t="s">
        <v>3694</v>
      </c>
      <c r="E717" s="793" t="str">
        <f t="shared" si="11"/>
        <v>神奈川県厚木市</v>
      </c>
      <c r="F717" s="792" t="s">
        <v>3695</v>
      </c>
    </row>
    <row r="718" spans="1:6" x14ac:dyDescent="0.15">
      <c r="A718" s="792" t="s">
        <v>3655</v>
      </c>
      <c r="B718" s="792" t="s">
        <v>3696</v>
      </c>
      <c r="C718" s="792" t="s">
        <v>3657</v>
      </c>
      <c r="D718" s="792" t="s">
        <v>3697</v>
      </c>
      <c r="E718" s="793" t="str">
        <f t="shared" si="11"/>
        <v>神奈川県大和市</v>
      </c>
      <c r="F718" s="792" t="s">
        <v>3698</v>
      </c>
    </row>
    <row r="719" spans="1:6" x14ac:dyDescent="0.15">
      <c r="A719" s="792" t="s">
        <v>3655</v>
      </c>
      <c r="B719" s="792" t="s">
        <v>3699</v>
      </c>
      <c r="C719" s="792" t="s">
        <v>3657</v>
      </c>
      <c r="D719" s="792" t="s">
        <v>3700</v>
      </c>
      <c r="E719" s="793" t="str">
        <f t="shared" si="11"/>
        <v>神奈川県伊勢原市</v>
      </c>
      <c r="F719" s="792" t="s">
        <v>3701</v>
      </c>
    </row>
    <row r="720" spans="1:6" x14ac:dyDescent="0.15">
      <c r="A720" s="792" t="s">
        <v>3655</v>
      </c>
      <c r="B720" s="792" t="s">
        <v>3702</v>
      </c>
      <c r="C720" s="792" t="s">
        <v>3657</v>
      </c>
      <c r="D720" s="792" t="s">
        <v>3703</v>
      </c>
      <c r="E720" s="793" t="str">
        <f t="shared" si="11"/>
        <v>神奈川県海老名市</v>
      </c>
      <c r="F720" s="792" t="s">
        <v>3704</v>
      </c>
    </row>
    <row r="721" spans="1:6" x14ac:dyDescent="0.15">
      <c r="A721" s="792" t="s">
        <v>3655</v>
      </c>
      <c r="B721" s="792" t="s">
        <v>3705</v>
      </c>
      <c r="C721" s="792" t="s">
        <v>3657</v>
      </c>
      <c r="D721" s="792" t="s">
        <v>3706</v>
      </c>
      <c r="E721" s="793" t="str">
        <f t="shared" si="11"/>
        <v>神奈川県座間市</v>
      </c>
      <c r="F721" s="792" t="s">
        <v>3707</v>
      </c>
    </row>
    <row r="722" spans="1:6" x14ac:dyDescent="0.15">
      <c r="A722" s="792" t="s">
        <v>3655</v>
      </c>
      <c r="B722" s="792" t="s">
        <v>3708</v>
      </c>
      <c r="C722" s="792" t="s">
        <v>3657</v>
      </c>
      <c r="D722" s="792" t="s">
        <v>3709</v>
      </c>
      <c r="E722" s="793" t="str">
        <f t="shared" si="11"/>
        <v>神奈川県南足柄市</v>
      </c>
      <c r="F722" s="792" t="s">
        <v>3710</v>
      </c>
    </row>
    <row r="723" spans="1:6" x14ac:dyDescent="0.15">
      <c r="A723" s="792" t="s">
        <v>3655</v>
      </c>
      <c r="B723" s="792" t="s">
        <v>3711</v>
      </c>
      <c r="C723" s="792" t="s">
        <v>3657</v>
      </c>
      <c r="D723" s="792" t="s">
        <v>3712</v>
      </c>
      <c r="E723" s="793" t="str">
        <f t="shared" si="11"/>
        <v>神奈川県綾瀬市</v>
      </c>
      <c r="F723" s="792" t="s">
        <v>3713</v>
      </c>
    </row>
    <row r="724" spans="1:6" x14ac:dyDescent="0.15">
      <c r="A724" s="792" t="s">
        <v>3655</v>
      </c>
      <c r="B724" s="792" t="s">
        <v>3714</v>
      </c>
      <c r="C724" s="792" t="s">
        <v>3657</v>
      </c>
      <c r="D724" s="792" t="s">
        <v>3715</v>
      </c>
      <c r="E724" s="793" t="str">
        <f t="shared" si="11"/>
        <v>神奈川県葉山町</v>
      </c>
      <c r="F724" s="792" t="s">
        <v>3716</v>
      </c>
    </row>
    <row r="725" spans="1:6" x14ac:dyDescent="0.15">
      <c r="A725" s="792" t="s">
        <v>3655</v>
      </c>
      <c r="B725" s="792" t="s">
        <v>3717</v>
      </c>
      <c r="C725" s="792" t="s">
        <v>3657</v>
      </c>
      <c r="D725" s="792" t="s">
        <v>3718</v>
      </c>
      <c r="E725" s="793" t="str">
        <f t="shared" si="11"/>
        <v>神奈川県寒川町</v>
      </c>
      <c r="F725" s="792" t="s">
        <v>3719</v>
      </c>
    </row>
    <row r="726" spans="1:6" x14ac:dyDescent="0.15">
      <c r="A726" s="792" t="s">
        <v>3655</v>
      </c>
      <c r="B726" s="792" t="s">
        <v>3720</v>
      </c>
      <c r="C726" s="792" t="s">
        <v>3657</v>
      </c>
      <c r="D726" s="792" t="s">
        <v>3721</v>
      </c>
      <c r="E726" s="793" t="str">
        <f t="shared" si="11"/>
        <v>神奈川県大磯町</v>
      </c>
      <c r="F726" s="792" t="s">
        <v>3722</v>
      </c>
    </row>
    <row r="727" spans="1:6" x14ac:dyDescent="0.15">
      <c r="A727" s="792" t="s">
        <v>3655</v>
      </c>
      <c r="B727" s="792" t="s">
        <v>3723</v>
      </c>
      <c r="C727" s="792" t="s">
        <v>3657</v>
      </c>
      <c r="D727" s="792" t="s">
        <v>3724</v>
      </c>
      <c r="E727" s="793" t="str">
        <f t="shared" si="11"/>
        <v>神奈川県二宮町</v>
      </c>
      <c r="F727" s="792" t="s">
        <v>3725</v>
      </c>
    </row>
    <row r="728" spans="1:6" x14ac:dyDescent="0.15">
      <c r="A728" s="792" t="s">
        <v>3655</v>
      </c>
      <c r="B728" s="792" t="s">
        <v>3726</v>
      </c>
      <c r="C728" s="792" t="s">
        <v>3657</v>
      </c>
      <c r="D728" s="792" t="s">
        <v>3727</v>
      </c>
      <c r="E728" s="793" t="str">
        <f t="shared" si="11"/>
        <v>神奈川県中井町</v>
      </c>
      <c r="F728" s="792" t="s">
        <v>3728</v>
      </c>
    </row>
    <row r="729" spans="1:6" x14ac:dyDescent="0.15">
      <c r="A729" s="792" t="s">
        <v>3655</v>
      </c>
      <c r="B729" s="792" t="s">
        <v>3729</v>
      </c>
      <c r="C729" s="792" t="s">
        <v>3657</v>
      </c>
      <c r="D729" s="792" t="s">
        <v>3730</v>
      </c>
      <c r="E729" s="793" t="str">
        <f t="shared" si="11"/>
        <v>神奈川県大井町</v>
      </c>
      <c r="F729" s="792" t="s">
        <v>3731</v>
      </c>
    </row>
    <row r="730" spans="1:6" x14ac:dyDescent="0.15">
      <c r="A730" s="792" t="s">
        <v>3655</v>
      </c>
      <c r="B730" s="792" t="s">
        <v>3732</v>
      </c>
      <c r="C730" s="792" t="s">
        <v>3657</v>
      </c>
      <c r="D730" s="792" t="s">
        <v>3733</v>
      </c>
      <c r="E730" s="793" t="str">
        <f t="shared" si="11"/>
        <v>神奈川県松田町</v>
      </c>
      <c r="F730" s="792" t="s">
        <v>3734</v>
      </c>
    </row>
    <row r="731" spans="1:6" x14ac:dyDescent="0.15">
      <c r="A731" s="792" t="s">
        <v>3655</v>
      </c>
      <c r="B731" s="792" t="s">
        <v>3735</v>
      </c>
      <c r="C731" s="792" t="s">
        <v>3657</v>
      </c>
      <c r="D731" s="792" t="s">
        <v>3736</v>
      </c>
      <c r="E731" s="793" t="str">
        <f t="shared" si="11"/>
        <v>神奈川県山北町</v>
      </c>
      <c r="F731" s="792" t="s">
        <v>3737</v>
      </c>
    </row>
    <row r="732" spans="1:6" x14ac:dyDescent="0.15">
      <c r="A732" s="792" t="s">
        <v>3655</v>
      </c>
      <c r="B732" s="792" t="s">
        <v>3738</v>
      </c>
      <c r="C732" s="792" t="s">
        <v>3657</v>
      </c>
      <c r="D732" s="792" t="s">
        <v>3739</v>
      </c>
      <c r="E732" s="793" t="str">
        <f t="shared" si="11"/>
        <v>神奈川県開成町</v>
      </c>
      <c r="F732" s="792" t="s">
        <v>3740</v>
      </c>
    </row>
    <row r="733" spans="1:6" x14ac:dyDescent="0.15">
      <c r="A733" s="792" t="s">
        <v>3655</v>
      </c>
      <c r="B733" s="792" t="s">
        <v>3741</v>
      </c>
      <c r="C733" s="792" t="s">
        <v>3657</v>
      </c>
      <c r="D733" s="792" t="s">
        <v>3742</v>
      </c>
      <c r="E733" s="793" t="str">
        <f t="shared" si="11"/>
        <v>神奈川県箱根町</v>
      </c>
      <c r="F733" s="792" t="s">
        <v>3743</v>
      </c>
    </row>
    <row r="734" spans="1:6" x14ac:dyDescent="0.15">
      <c r="A734" s="792" t="s">
        <v>3655</v>
      </c>
      <c r="B734" s="792" t="s">
        <v>3744</v>
      </c>
      <c r="C734" s="792" t="s">
        <v>3657</v>
      </c>
      <c r="D734" s="792" t="s">
        <v>3745</v>
      </c>
      <c r="E734" s="793" t="str">
        <f t="shared" si="11"/>
        <v>神奈川県真鶴町</v>
      </c>
      <c r="F734" s="792" t="s">
        <v>3746</v>
      </c>
    </row>
    <row r="735" spans="1:6" x14ac:dyDescent="0.15">
      <c r="A735" s="792" t="s">
        <v>3655</v>
      </c>
      <c r="B735" s="792" t="s">
        <v>3747</v>
      </c>
      <c r="C735" s="792" t="s">
        <v>3657</v>
      </c>
      <c r="D735" s="792" t="s">
        <v>3748</v>
      </c>
      <c r="E735" s="793" t="str">
        <f t="shared" si="11"/>
        <v>神奈川県湯河原町</v>
      </c>
      <c r="F735" s="792" t="s">
        <v>3749</v>
      </c>
    </row>
    <row r="736" spans="1:6" x14ac:dyDescent="0.15">
      <c r="A736" s="792" t="s">
        <v>3655</v>
      </c>
      <c r="B736" s="792" t="s">
        <v>3750</v>
      </c>
      <c r="C736" s="792" t="s">
        <v>3657</v>
      </c>
      <c r="D736" s="792" t="s">
        <v>3751</v>
      </c>
      <c r="E736" s="793" t="str">
        <f t="shared" si="11"/>
        <v>神奈川県愛川町</v>
      </c>
      <c r="F736" s="792" t="s">
        <v>3752</v>
      </c>
    </row>
    <row r="737" spans="1:6" x14ac:dyDescent="0.15">
      <c r="A737" s="792" t="s">
        <v>3655</v>
      </c>
      <c r="B737" s="792" t="s">
        <v>3753</v>
      </c>
      <c r="C737" s="792" t="s">
        <v>3657</v>
      </c>
      <c r="D737" s="792" t="s">
        <v>3754</v>
      </c>
      <c r="E737" s="793" t="str">
        <f t="shared" si="11"/>
        <v>神奈川県清川村</v>
      </c>
      <c r="F737" s="792" t="s">
        <v>3755</v>
      </c>
    </row>
    <row r="738" spans="1:6" x14ac:dyDescent="0.15">
      <c r="A738" s="794" t="s">
        <v>3756</v>
      </c>
      <c r="B738" s="795"/>
      <c r="C738" s="796" t="s">
        <v>3757</v>
      </c>
      <c r="D738" s="795"/>
      <c r="E738" s="793" t="str">
        <f t="shared" si="11"/>
        <v>新潟県</v>
      </c>
      <c r="F738" s="794" t="s">
        <v>3758</v>
      </c>
    </row>
    <row r="739" spans="1:6" x14ac:dyDescent="0.15">
      <c r="A739" s="792" t="s">
        <v>3759</v>
      </c>
      <c r="B739" s="792" t="s">
        <v>3760</v>
      </c>
      <c r="C739" s="792" t="s">
        <v>3761</v>
      </c>
      <c r="D739" s="792" t="s">
        <v>3762</v>
      </c>
      <c r="E739" s="793" t="str">
        <f t="shared" si="11"/>
        <v>新潟県新潟市</v>
      </c>
      <c r="F739" s="792" t="s">
        <v>3763</v>
      </c>
    </row>
    <row r="740" spans="1:6" x14ac:dyDescent="0.15">
      <c r="A740" s="792" t="s">
        <v>3759</v>
      </c>
      <c r="B740" s="792" t="s">
        <v>3764</v>
      </c>
      <c r="C740" s="792" t="s">
        <v>3761</v>
      </c>
      <c r="D740" s="792" t="s">
        <v>3765</v>
      </c>
      <c r="E740" s="793" t="str">
        <f t="shared" si="11"/>
        <v>新潟県長岡市</v>
      </c>
      <c r="F740" s="792" t="s">
        <v>3766</v>
      </c>
    </row>
    <row r="741" spans="1:6" x14ac:dyDescent="0.15">
      <c r="A741" s="792" t="s">
        <v>3759</v>
      </c>
      <c r="B741" s="792" t="s">
        <v>3767</v>
      </c>
      <c r="C741" s="792" t="s">
        <v>3761</v>
      </c>
      <c r="D741" s="792" t="s">
        <v>3768</v>
      </c>
      <c r="E741" s="793" t="str">
        <f t="shared" si="11"/>
        <v>新潟県三条市</v>
      </c>
      <c r="F741" s="792" t="s">
        <v>3769</v>
      </c>
    </row>
    <row r="742" spans="1:6" x14ac:dyDescent="0.15">
      <c r="A742" s="792" t="s">
        <v>3759</v>
      </c>
      <c r="B742" s="792" t="s">
        <v>3770</v>
      </c>
      <c r="C742" s="792" t="s">
        <v>3761</v>
      </c>
      <c r="D742" s="792" t="s">
        <v>3771</v>
      </c>
      <c r="E742" s="793" t="str">
        <f t="shared" si="11"/>
        <v>新潟県柏崎市</v>
      </c>
      <c r="F742" s="792" t="s">
        <v>3772</v>
      </c>
    </row>
    <row r="743" spans="1:6" x14ac:dyDescent="0.15">
      <c r="A743" s="792" t="s">
        <v>3759</v>
      </c>
      <c r="B743" s="792" t="s">
        <v>3773</v>
      </c>
      <c r="C743" s="792" t="s">
        <v>3761</v>
      </c>
      <c r="D743" s="792" t="s">
        <v>3774</v>
      </c>
      <c r="E743" s="793" t="str">
        <f t="shared" si="11"/>
        <v>新潟県新発田市</v>
      </c>
      <c r="F743" s="792" t="s">
        <v>3775</v>
      </c>
    </row>
    <row r="744" spans="1:6" x14ac:dyDescent="0.15">
      <c r="A744" s="792" t="s">
        <v>3759</v>
      </c>
      <c r="B744" s="792" t="s">
        <v>3776</v>
      </c>
      <c r="C744" s="792" t="s">
        <v>3761</v>
      </c>
      <c r="D744" s="792" t="s">
        <v>3777</v>
      </c>
      <c r="E744" s="793" t="str">
        <f t="shared" si="11"/>
        <v>新潟県小千谷市</v>
      </c>
      <c r="F744" s="792" t="s">
        <v>3778</v>
      </c>
    </row>
    <row r="745" spans="1:6" x14ac:dyDescent="0.15">
      <c r="A745" s="792" t="s">
        <v>3759</v>
      </c>
      <c r="B745" s="792" t="s">
        <v>3779</v>
      </c>
      <c r="C745" s="792" t="s">
        <v>3761</v>
      </c>
      <c r="D745" s="792" t="s">
        <v>3780</v>
      </c>
      <c r="E745" s="793" t="str">
        <f t="shared" si="11"/>
        <v>新潟県加茂市</v>
      </c>
      <c r="F745" s="792" t="s">
        <v>3781</v>
      </c>
    </row>
    <row r="746" spans="1:6" x14ac:dyDescent="0.15">
      <c r="A746" s="792" t="s">
        <v>3759</v>
      </c>
      <c r="B746" s="792" t="s">
        <v>3782</v>
      </c>
      <c r="C746" s="792" t="s">
        <v>3761</v>
      </c>
      <c r="D746" s="792" t="s">
        <v>3783</v>
      </c>
      <c r="E746" s="793" t="str">
        <f t="shared" si="11"/>
        <v>新潟県十日町市</v>
      </c>
      <c r="F746" s="792" t="s">
        <v>3784</v>
      </c>
    </row>
    <row r="747" spans="1:6" x14ac:dyDescent="0.15">
      <c r="A747" s="792" t="s">
        <v>3759</v>
      </c>
      <c r="B747" s="792" t="s">
        <v>3785</v>
      </c>
      <c r="C747" s="792" t="s">
        <v>3761</v>
      </c>
      <c r="D747" s="792" t="s">
        <v>3786</v>
      </c>
      <c r="E747" s="793" t="str">
        <f t="shared" si="11"/>
        <v>新潟県見附市</v>
      </c>
      <c r="F747" s="792" t="s">
        <v>3787</v>
      </c>
    </row>
    <row r="748" spans="1:6" x14ac:dyDescent="0.15">
      <c r="A748" s="792" t="s">
        <v>3759</v>
      </c>
      <c r="B748" s="792" t="s">
        <v>3788</v>
      </c>
      <c r="C748" s="792" t="s">
        <v>3761</v>
      </c>
      <c r="D748" s="792" t="s">
        <v>3789</v>
      </c>
      <c r="E748" s="793" t="str">
        <f t="shared" si="11"/>
        <v>新潟県村上市</v>
      </c>
      <c r="F748" s="792" t="s">
        <v>3790</v>
      </c>
    </row>
    <row r="749" spans="1:6" x14ac:dyDescent="0.15">
      <c r="A749" s="792" t="s">
        <v>3759</v>
      </c>
      <c r="B749" s="792" t="s">
        <v>3791</v>
      </c>
      <c r="C749" s="792" t="s">
        <v>3761</v>
      </c>
      <c r="D749" s="792" t="s">
        <v>3792</v>
      </c>
      <c r="E749" s="793" t="str">
        <f t="shared" si="11"/>
        <v>新潟県燕市</v>
      </c>
      <c r="F749" s="792" t="s">
        <v>3793</v>
      </c>
    </row>
    <row r="750" spans="1:6" x14ac:dyDescent="0.15">
      <c r="A750" s="792" t="s">
        <v>3759</v>
      </c>
      <c r="B750" s="792" t="s">
        <v>3794</v>
      </c>
      <c r="C750" s="792" t="s">
        <v>3761</v>
      </c>
      <c r="D750" s="792" t="s">
        <v>3795</v>
      </c>
      <c r="E750" s="793" t="str">
        <f t="shared" si="11"/>
        <v>新潟県糸魚川市</v>
      </c>
      <c r="F750" s="792" t="s">
        <v>3796</v>
      </c>
    </row>
    <row r="751" spans="1:6" x14ac:dyDescent="0.15">
      <c r="A751" s="792" t="s">
        <v>3759</v>
      </c>
      <c r="B751" s="792" t="s">
        <v>3797</v>
      </c>
      <c r="C751" s="792" t="s">
        <v>3761</v>
      </c>
      <c r="D751" s="792" t="s">
        <v>3798</v>
      </c>
      <c r="E751" s="793" t="str">
        <f t="shared" si="11"/>
        <v>新潟県妙高市</v>
      </c>
      <c r="F751" s="792" t="s">
        <v>3799</v>
      </c>
    </row>
    <row r="752" spans="1:6" x14ac:dyDescent="0.15">
      <c r="A752" s="792" t="s">
        <v>3759</v>
      </c>
      <c r="B752" s="792" t="s">
        <v>3800</v>
      </c>
      <c r="C752" s="792" t="s">
        <v>3761</v>
      </c>
      <c r="D752" s="792" t="s">
        <v>3801</v>
      </c>
      <c r="E752" s="793" t="str">
        <f t="shared" si="11"/>
        <v>新潟県五泉市</v>
      </c>
      <c r="F752" s="792" t="s">
        <v>3802</v>
      </c>
    </row>
    <row r="753" spans="1:6" x14ac:dyDescent="0.15">
      <c r="A753" s="792" t="s">
        <v>3759</v>
      </c>
      <c r="B753" s="792" t="s">
        <v>3803</v>
      </c>
      <c r="C753" s="792" t="s">
        <v>3761</v>
      </c>
      <c r="D753" s="792" t="s">
        <v>3804</v>
      </c>
      <c r="E753" s="793" t="str">
        <f t="shared" si="11"/>
        <v>新潟県上越市</v>
      </c>
      <c r="F753" s="792" t="s">
        <v>3805</v>
      </c>
    </row>
    <row r="754" spans="1:6" x14ac:dyDescent="0.15">
      <c r="A754" s="792" t="s">
        <v>3759</v>
      </c>
      <c r="B754" s="792" t="s">
        <v>3806</v>
      </c>
      <c r="C754" s="792" t="s">
        <v>3761</v>
      </c>
      <c r="D754" s="792" t="s">
        <v>3807</v>
      </c>
      <c r="E754" s="793" t="str">
        <f t="shared" si="11"/>
        <v>新潟県阿賀野市</v>
      </c>
      <c r="F754" s="792" t="s">
        <v>3808</v>
      </c>
    </row>
    <row r="755" spans="1:6" x14ac:dyDescent="0.15">
      <c r="A755" s="792" t="s">
        <v>3759</v>
      </c>
      <c r="B755" s="792" t="s">
        <v>3809</v>
      </c>
      <c r="C755" s="792" t="s">
        <v>3761</v>
      </c>
      <c r="D755" s="792" t="s">
        <v>3810</v>
      </c>
      <c r="E755" s="793" t="str">
        <f t="shared" si="11"/>
        <v>新潟県佐渡市</v>
      </c>
      <c r="F755" s="792" t="s">
        <v>3811</v>
      </c>
    </row>
    <row r="756" spans="1:6" x14ac:dyDescent="0.15">
      <c r="A756" s="792" t="s">
        <v>3759</v>
      </c>
      <c r="B756" s="792" t="s">
        <v>3812</v>
      </c>
      <c r="C756" s="792" t="s">
        <v>3761</v>
      </c>
      <c r="D756" s="792" t="s">
        <v>3813</v>
      </c>
      <c r="E756" s="793" t="str">
        <f t="shared" si="11"/>
        <v>新潟県魚沼市</v>
      </c>
      <c r="F756" s="792" t="s">
        <v>3814</v>
      </c>
    </row>
    <row r="757" spans="1:6" x14ac:dyDescent="0.15">
      <c r="A757" s="792" t="s">
        <v>3759</v>
      </c>
      <c r="B757" s="792" t="s">
        <v>3815</v>
      </c>
      <c r="C757" s="792" t="s">
        <v>3761</v>
      </c>
      <c r="D757" s="792" t="s">
        <v>3816</v>
      </c>
      <c r="E757" s="793" t="str">
        <f t="shared" si="11"/>
        <v>新潟県南魚沼市</v>
      </c>
      <c r="F757" s="792" t="s">
        <v>3817</v>
      </c>
    </row>
    <row r="758" spans="1:6" x14ac:dyDescent="0.15">
      <c r="A758" s="792" t="s">
        <v>3759</v>
      </c>
      <c r="B758" s="792" t="s">
        <v>3818</v>
      </c>
      <c r="C758" s="792" t="s">
        <v>3761</v>
      </c>
      <c r="D758" s="792" t="s">
        <v>3819</v>
      </c>
      <c r="E758" s="793" t="str">
        <f t="shared" si="11"/>
        <v>新潟県胎内市</v>
      </c>
      <c r="F758" s="792" t="s">
        <v>3820</v>
      </c>
    </row>
    <row r="759" spans="1:6" x14ac:dyDescent="0.15">
      <c r="A759" s="792" t="s">
        <v>3759</v>
      </c>
      <c r="B759" s="792" t="s">
        <v>3821</v>
      </c>
      <c r="C759" s="792" t="s">
        <v>3761</v>
      </c>
      <c r="D759" s="792" t="s">
        <v>3822</v>
      </c>
      <c r="E759" s="793" t="str">
        <f t="shared" si="11"/>
        <v>新潟県聖籠町</v>
      </c>
      <c r="F759" s="792" t="s">
        <v>3823</v>
      </c>
    </row>
    <row r="760" spans="1:6" x14ac:dyDescent="0.15">
      <c r="A760" s="792" t="s">
        <v>3759</v>
      </c>
      <c r="B760" s="792" t="s">
        <v>3824</v>
      </c>
      <c r="C760" s="792" t="s">
        <v>3761</v>
      </c>
      <c r="D760" s="792" t="s">
        <v>3825</v>
      </c>
      <c r="E760" s="793" t="str">
        <f t="shared" si="11"/>
        <v>新潟県弥彦村</v>
      </c>
      <c r="F760" s="792" t="s">
        <v>3826</v>
      </c>
    </row>
    <row r="761" spans="1:6" x14ac:dyDescent="0.15">
      <c r="A761" s="792" t="s">
        <v>3759</v>
      </c>
      <c r="B761" s="792" t="s">
        <v>3827</v>
      </c>
      <c r="C761" s="792" t="s">
        <v>3761</v>
      </c>
      <c r="D761" s="792" t="s">
        <v>3828</v>
      </c>
      <c r="E761" s="793" t="str">
        <f t="shared" si="11"/>
        <v>新潟県田上町</v>
      </c>
      <c r="F761" s="792" t="s">
        <v>3829</v>
      </c>
    </row>
    <row r="762" spans="1:6" x14ac:dyDescent="0.15">
      <c r="A762" s="792" t="s">
        <v>3759</v>
      </c>
      <c r="B762" s="792" t="s">
        <v>3830</v>
      </c>
      <c r="C762" s="792" t="s">
        <v>3761</v>
      </c>
      <c r="D762" s="792" t="s">
        <v>3831</v>
      </c>
      <c r="E762" s="793" t="str">
        <f t="shared" si="11"/>
        <v>新潟県阿賀町</v>
      </c>
      <c r="F762" s="792" t="s">
        <v>3832</v>
      </c>
    </row>
    <row r="763" spans="1:6" x14ac:dyDescent="0.15">
      <c r="A763" s="792" t="s">
        <v>3759</v>
      </c>
      <c r="B763" s="792" t="s">
        <v>3833</v>
      </c>
      <c r="C763" s="792" t="s">
        <v>3761</v>
      </c>
      <c r="D763" s="792" t="s">
        <v>3834</v>
      </c>
      <c r="E763" s="793" t="str">
        <f t="shared" si="11"/>
        <v>新潟県出雲崎町</v>
      </c>
      <c r="F763" s="792" t="s">
        <v>3835</v>
      </c>
    </row>
    <row r="764" spans="1:6" x14ac:dyDescent="0.15">
      <c r="A764" s="792" t="s">
        <v>3759</v>
      </c>
      <c r="B764" s="792" t="s">
        <v>3836</v>
      </c>
      <c r="C764" s="792" t="s">
        <v>3761</v>
      </c>
      <c r="D764" s="792" t="s">
        <v>3837</v>
      </c>
      <c r="E764" s="793" t="str">
        <f t="shared" si="11"/>
        <v>新潟県湯沢町</v>
      </c>
      <c r="F764" s="792" t="s">
        <v>3838</v>
      </c>
    </row>
    <row r="765" spans="1:6" x14ac:dyDescent="0.15">
      <c r="A765" s="792" t="s">
        <v>3759</v>
      </c>
      <c r="B765" s="792" t="s">
        <v>3839</v>
      </c>
      <c r="C765" s="792" t="s">
        <v>3761</v>
      </c>
      <c r="D765" s="792" t="s">
        <v>3840</v>
      </c>
      <c r="E765" s="793" t="str">
        <f t="shared" si="11"/>
        <v>新潟県津南町</v>
      </c>
      <c r="F765" s="792" t="s">
        <v>3841</v>
      </c>
    </row>
    <row r="766" spans="1:6" x14ac:dyDescent="0.15">
      <c r="A766" s="792" t="s">
        <v>3759</v>
      </c>
      <c r="B766" s="792" t="s">
        <v>3842</v>
      </c>
      <c r="C766" s="792" t="s">
        <v>3761</v>
      </c>
      <c r="D766" s="792" t="s">
        <v>3843</v>
      </c>
      <c r="E766" s="793" t="str">
        <f t="shared" si="11"/>
        <v>新潟県刈羽村</v>
      </c>
      <c r="F766" s="792" t="s">
        <v>3844</v>
      </c>
    </row>
    <row r="767" spans="1:6" x14ac:dyDescent="0.15">
      <c r="A767" s="792" t="s">
        <v>3759</v>
      </c>
      <c r="B767" s="792" t="s">
        <v>3845</v>
      </c>
      <c r="C767" s="792" t="s">
        <v>3761</v>
      </c>
      <c r="D767" s="792" t="s">
        <v>3846</v>
      </c>
      <c r="E767" s="793" t="str">
        <f t="shared" si="11"/>
        <v>新潟県関川村</v>
      </c>
      <c r="F767" s="792" t="s">
        <v>3847</v>
      </c>
    </row>
    <row r="768" spans="1:6" x14ac:dyDescent="0.15">
      <c r="A768" s="792" t="s">
        <v>3759</v>
      </c>
      <c r="B768" s="792" t="s">
        <v>3848</v>
      </c>
      <c r="C768" s="792" t="s">
        <v>3761</v>
      </c>
      <c r="D768" s="792" t="s">
        <v>3849</v>
      </c>
      <c r="E768" s="793" t="str">
        <f t="shared" si="11"/>
        <v>新潟県粟島浦村</v>
      </c>
      <c r="F768" s="792" t="s">
        <v>3850</v>
      </c>
    </row>
    <row r="769" spans="1:6" x14ac:dyDescent="0.15">
      <c r="A769" s="794" t="s">
        <v>3851</v>
      </c>
      <c r="B769" s="795"/>
      <c r="C769" s="796" t="s">
        <v>3852</v>
      </c>
      <c r="D769" s="795"/>
      <c r="E769" s="793" t="str">
        <f t="shared" si="11"/>
        <v>富山県</v>
      </c>
      <c r="F769" s="794" t="s">
        <v>3853</v>
      </c>
    </row>
    <row r="770" spans="1:6" x14ac:dyDescent="0.15">
      <c r="A770" s="792" t="s">
        <v>3854</v>
      </c>
      <c r="B770" s="792" t="s">
        <v>3855</v>
      </c>
      <c r="C770" s="792" t="s">
        <v>3856</v>
      </c>
      <c r="D770" s="792" t="s">
        <v>3857</v>
      </c>
      <c r="E770" s="793" t="str">
        <f t="shared" si="11"/>
        <v>富山県富山市</v>
      </c>
      <c r="F770" s="792" t="s">
        <v>3858</v>
      </c>
    </row>
    <row r="771" spans="1:6" x14ac:dyDescent="0.15">
      <c r="A771" s="792" t="s">
        <v>3854</v>
      </c>
      <c r="B771" s="792" t="s">
        <v>3859</v>
      </c>
      <c r="C771" s="792" t="s">
        <v>3856</v>
      </c>
      <c r="D771" s="792" t="s">
        <v>3860</v>
      </c>
      <c r="E771" s="793" t="str">
        <f t="shared" ref="E771:E834" si="12">CONCATENATE(A771,B771)</f>
        <v>富山県高岡市</v>
      </c>
      <c r="F771" s="792" t="s">
        <v>3861</v>
      </c>
    </row>
    <row r="772" spans="1:6" x14ac:dyDescent="0.15">
      <c r="A772" s="792" t="s">
        <v>3854</v>
      </c>
      <c r="B772" s="792" t="s">
        <v>3862</v>
      </c>
      <c r="C772" s="792" t="s">
        <v>3856</v>
      </c>
      <c r="D772" s="792" t="s">
        <v>3863</v>
      </c>
      <c r="E772" s="793" t="str">
        <f t="shared" si="12"/>
        <v>富山県魚津市</v>
      </c>
      <c r="F772" s="792" t="s">
        <v>3864</v>
      </c>
    </row>
    <row r="773" spans="1:6" x14ac:dyDescent="0.15">
      <c r="A773" s="792" t="s">
        <v>3854</v>
      </c>
      <c r="B773" s="792" t="s">
        <v>3865</v>
      </c>
      <c r="C773" s="792" t="s">
        <v>3856</v>
      </c>
      <c r="D773" s="792" t="s">
        <v>3866</v>
      </c>
      <c r="E773" s="793" t="str">
        <f t="shared" si="12"/>
        <v>富山県氷見市</v>
      </c>
      <c r="F773" s="792" t="s">
        <v>3867</v>
      </c>
    </row>
    <row r="774" spans="1:6" x14ac:dyDescent="0.15">
      <c r="A774" s="792" t="s">
        <v>3854</v>
      </c>
      <c r="B774" s="792" t="s">
        <v>3868</v>
      </c>
      <c r="C774" s="792" t="s">
        <v>3856</v>
      </c>
      <c r="D774" s="792" t="s">
        <v>3869</v>
      </c>
      <c r="E774" s="793" t="str">
        <f t="shared" si="12"/>
        <v>富山県滑川市</v>
      </c>
      <c r="F774" s="792" t="s">
        <v>3870</v>
      </c>
    </row>
    <row r="775" spans="1:6" x14ac:dyDescent="0.15">
      <c r="A775" s="792" t="s">
        <v>3854</v>
      </c>
      <c r="B775" s="792" t="s">
        <v>3871</v>
      </c>
      <c r="C775" s="792" t="s">
        <v>3856</v>
      </c>
      <c r="D775" s="792" t="s">
        <v>3872</v>
      </c>
      <c r="E775" s="793" t="str">
        <f t="shared" si="12"/>
        <v>富山県黒部市</v>
      </c>
      <c r="F775" s="792" t="s">
        <v>3873</v>
      </c>
    </row>
    <row r="776" spans="1:6" x14ac:dyDescent="0.15">
      <c r="A776" s="792" t="s">
        <v>3854</v>
      </c>
      <c r="B776" s="792" t="s">
        <v>3874</v>
      </c>
      <c r="C776" s="792" t="s">
        <v>3856</v>
      </c>
      <c r="D776" s="792" t="s">
        <v>3875</v>
      </c>
      <c r="E776" s="793" t="str">
        <f t="shared" si="12"/>
        <v>富山県砺波市</v>
      </c>
      <c r="F776" s="792" t="s">
        <v>3876</v>
      </c>
    </row>
    <row r="777" spans="1:6" x14ac:dyDescent="0.15">
      <c r="A777" s="792" t="s">
        <v>3854</v>
      </c>
      <c r="B777" s="792" t="s">
        <v>3877</v>
      </c>
      <c r="C777" s="792" t="s">
        <v>3856</v>
      </c>
      <c r="D777" s="792" t="s">
        <v>3878</v>
      </c>
      <c r="E777" s="793" t="str">
        <f t="shared" si="12"/>
        <v>富山県小矢部市</v>
      </c>
      <c r="F777" s="792" t="s">
        <v>3879</v>
      </c>
    </row>
    <row r="778" spans="1:6" x14ac:dyDescent="0.15">
      <c r="A778" s="792" t="s">
        <v>3854</v>
      </c>
      <c r="B778" s="792" t="s">
        <v>3880</v>
      </c>
      <c r="C778" s="792" t="s">
        <v>3856</v>
      </c>
      <c r="D778" s="792" t="s">
        <v>3881</v>
      </c>
      <c r="E778" s="793" t="str">
        <f t="shared" si="12"/>
        <v>富山県南砺市</v>
      </c>
      <c r="F778" s="792" t="s">
        <v>3882</v>
      </c>
    </row>
    <row r="779" spans="1:6" x14ac:dyDescent="0.15">
      <c r="A779" s="792" t="s">
        <v>3854</v>
      </c>
      <c r="B779" s="792" t="s">
        <v>3883</v>
      </c>
      <c r="C779" s="792" t="s">
        <v>3856</v>
      </c>
      <c r="D779" s="792" t="s">
        <v>3884</v>
      </c>
      <c r="E779" s="793" t="str">
        <f t="shared" si="12"/>
        <v>富山県射水市</v>
      </c>
      <c r="F779" s="792" t="s">
        <v>3885</v>
      </c>
    </row>
    <row r="780" spans="1:6" x14ac:dyDescent="0.15">
      <c r="A780" s="792" t="s">
        <v>3854</v>
      </c>
      <c r="B780" s="792" t="s">
        <v>3886</v>
      </c>
      <c r="C780" s="792" t="s">
        <v>3856</v>
      </c>
      <c r="D780" s="792" t="s">
        <v>3887</v>
      </c>
      <c r="E780" s="793" t="str">
        <f t="shared" si="12"/>
        <v>富山県舟橋村</v>
      </c>
      <c r="F780" s="792" t="s">
        <v>3888</v>
      </c>
    </row>
    <row r="781" spans="1:6" x14ac:dyDescent="0.15">
      <c r="A781" s="792" t="s">
        <v>3854</v>
      </c>
      <c r="B781" s="792" t="s">
        <v>3889</v>
      </c>
      <c r="C781" s="792" t="s">
        <v>3856</v>
      </c>
      <c r="D781" s="792" t="s">
        <v>3890</v>
      </c>
      <c r="E781" s="793" t="str">
        <f t="shared" si="12"/>
        <v>富山県上市町</v>
      </c>
      <c r="F781" s="792" t="s">
        <v>3891</v>
      </c>
    </row>
    <row r="782" spans="1:6" x14ac:dyDescent="0.15">
      <c r="A782" s="792" t="s">
        <v>3854</v>
      </c>
      <c r="B782" s="792" t="s">
        <v>3892</v>
      </c>
      <c r="C782" s="792" t="s">
        <v>3856</v>
      </c>
      <c r="D782" s="792" t="s">
        <v>3893</v>
      </c>
      <c r="E782" s="793" t="str">
        <f t="shared" si="12"/>
        <v>富山県立山町</v>
      </c>
      <c r="F782" s="792" t="s">
        <v>3894</v>
      </c>
    </row>
    <row r="783" spans="1:6" x14ac:dyDescent="0.15">
      <c r="A783" s="792" t="s">
        <v>3854</v>
      </c>
      <c r="B783" s="792" t="s">
        <v>3895</v>
      </c>
      <c r="C783" s="792" t="s">
        <v>3856</v>
      </c>
      <c r="D783" s="792" t="s">
        <v>3896</v>
      </c>
      <c r="E783" s="793" t="str">
        <f t="shared" si="12"/>
        <v>富山県入善町</v>
      </c>
      <c r="F783" s="792" t="s">
        <v>3897</v>
      </c>
    </row>
    <row r="784" spans="1:6" x14ac:dyDescent="0.15">
      <c r="A784" s="792" t="s">
        <v>3854</v>
      </c>
      <c r="B784" s="792" t="s">
        <v>2546</v>
      </c>
      <c r="C784" s="792" t="s">
        <v>3856</v>
      </c>
      <c r="D784" s="792" t="s">
        <v>2547</v>
      </c>
      <c r="E784" s="793" t="str">
        <f t="shared" si="12"/>
        <v>富山県朝日町</v>
      </c>
      <c r="F784" s="792" t="s">
        <v>3898</v>
      </c>
    </row>
    <row r="785" spans="1:6" x14ac:dyDescent="0.15">
      <c r="A785" s="794" t="s">
        <v>3899</v>
      </c>
      <c r="B785" s="795"/>
      <c r="C785" s="796" t="s">
        <v>3900</v>
      </c>
      <c r="D785" s="795"/>
      <c r="E785" s="793" t="str">
        <f t="shared" si="12"/>
        <v>石川県</v>
      </c>
      <c r="F785" s="794" t="s">
        <v>3901</v>
      </c>
    </row>
    <row r="786" spans="1:6" x14ac:dyDescent="0.15">
      <c r="A786" s="792" t="s">
        <v>3902</v>
      </c>
      <c r="B786" s="792" t="s">
        <v>3903</v>
      </c>
      <c r="C786" s="792" t="s">
        <v>3904</v>
      </c>
      <c r="D786" s="792" t="s">
        <v>3905</v>
      </c>
      <c r="E786" s="793" t="str">
        <f t="shared" si="12"/>
        <v>石川県金沢市</v>
      </c>
      <c r="F786" s="792" t="s">
        <v>3906</v>
      </c>
    </row>
    <row r="787" spans="1:6" x14ac:dyDescent="0.15">
      <c r="A787" s="792" t="s">
        <v>3902</v>
      </c>
      <c r="B787" s="792" t="s">
        <v>3907</v>
      </c>
      <c r="C787" s="792" t="s">
        <v>3904</v>
      </c>
      <c r="D787" s="792" t="s">
        <v>3908</v>
      </c>
      <c r="E787" s="793" t="str">
        <f t="shared" si="12"/>
        <v>石川県七尾市</v>
      </c>
      <c r="F787" s="792" t="s">
        <v>3909</v>
      </c>
    </row>
    <row r="788" spans="1:6" x14ac:dyDescent="0.15">
      <c r="A788" s="792" t="s">
        <v>3902</v>
      </c>
      <c r="B788" s="792" t="s">
        <v>3910</v>
      </c>
      <c r="C788" s="792" t="s">
        <v>3904</v>
      </c>
      <c r="D788" s="792" t="s">
        <v>3911</v>
      </c>
      <c r="E788" s="793" t="str">
        <f t="shared" si="12"/>
        <v>石川県小松市</v>
      </c>
      <c r="F788" s="792" t="s">
        <v>3912</v>
      </c>
    </row>
    <row r="789" spans="1:6" x14ac:dyDescent="0.15">
      <c r="A789" s="792" t="s">
        <v>3902</v>
      </c>
      <c r="B789" s="792" t="s">
        <v>3913</v>
      </c>
      <c r="C789" s="792" t="s">
        <v>3904</v>
      </c>
      <c r="D789" s="792" t="s">
        <v>3914</v>
      </c>
      <c r="E789" s="793" t="str">
        <f t="shared" si="12"/>
        <v>石川県輪島市</v>
      </c>
      <c r="F789" s="792" t="s">
        <v>3915</v>
      </c>
    </row>
    <row r="790" spans="1:6" x14ac:dyDescent="0.15">
      <c r="A790" s="792" t="s">
        <v>3902</v>
      </c>
      <c r="B790" s="792" t="s">
        <v>3916</v>
      </c>
      <c r="C790" s="792" t="s">
        <v>3904</v>
      </c>
      <c r="D790" s="792" t="s">
        <v>3917</v>
      </c>
      <c r="E790" s="793" t="str">
        <f t="shared" si="12"/>
        <v>石川県珠洲市</v>
      </c>
      <c r="F790" s="792" t="s">
        <v>3918</v>
      </c>
    </row>
    <row r="791" spans="1:6" x14ac:dyDescent="0.15">
      <c r="A791" s="792" t="s">
        <v>3902</v>
      </c>
      <c r="B791" s="792" t="s">
        <v>3919</v>
      </c>
      <c r="C791" s="792" t="s">
        <v>3904</v>
      </c>
      <c r="D791" s="792" t="s">
        <v>3920</v>
      </c>
      <c r="E791" s="793" t="str">
        <f t="shared" si="12"/>
        <v>石川県加賀市</v>
      </c>
      <c r="F791" s="792" t="s">
        <v>3921</v>
      </c>
    </row>
    <row r="792" spans="1:6" x14ac:dyDescent="0.15">
      <c r="A792" s="792" t="s">
        <v>3902</v>
      </c>
      <c r="B792" s="792" t="s">
        <v>3922</v>
      </c>
      <c r="C792" s="792" t="s">
        <v>3904</v>
      </c>
      <c r="D792" s="792" t="s">
        <v>3923</v>
      </c>
      <c r="E792" s="793" t="str">
        <f t="shared" si="12"/>
        <v>石川県羽咋市</v>
      </c>
      <c r="F792" s="792" t="s">
        <v>3924</v>
      </c>
    </row>
    <row r="793" spans="1:6" x14ac:dyDescent="0.15">
      <c r="A793" s="792" t="s">
        <v>3902</v>
      </c>
      <c r="B793" s="792" t="s">
        <v>3925</v>
      </c>
      <c r="C793" s="792" t="s">
        <v>3904</v>
      </c>
      <c r="D793" s="792" t="s">
        <v>3926</v>
      </c>
      <c r="E793" s="793" t="str">
        <f t="shared" si="12"/>
        <v>石川県かほく市</v>
      </c>
      <c r="F793" s="792" t="s">
        <v>3927</v>
      </c>
    </row>
    <row r="794" spans="1:6" x14ac:dyDescent="0.15">
      <c r="A794" s="792" t="s">
        <v>3902</v>
      </c>
      <c r="B794" s="792" t="s">
        <v>3928</v>
      </c>
      <c r="C794" s="792" t="s">
        <v>3904</v>
      </c>
      <c r="D794" s="792" t="s">
        <v>3929</v>
      </c>
      <c r="E794" s="793" t="str">
        <f t="shared" si="12"/>
        <v>石川県白山市</v>
      </c>
      <c r="F794" s="792" t="s">
        <v>3930</v>
      </c>
    </row>
    <row r="795" spans="1:6" x14ac:dyDescent="0.15">
      <c r="A795" s="792" t="s">
        <v>3902</v>
      </c>
      <c r="B795" s="792" t="s">
        <v>3931</v>
      </c>
      <c r="C795" s="792" t="s">
        <v>3904</v>
      </c>
      <c r="D795" s="792" t="s">
        <v>3932</v>
      </c>
      <c r="E795" s="793" t="str">
        <f t="shared" si="12"/>
        <v>石川県能美市</v>
      </c>
      <c r="F795" s="792" t="s">
        <v>3933</v>
      </c>
    </row>
    <row r="796" spans="1:6" x14ac:dyDescent="0.15">
      <c r="A796" s="792" t="s">
        <v>3902</v>
      </c>
      <c r="B796" s="792" t="s">
        <v>3934</v>
      </c>
      <c r="C796" s="792" t="s">
        <v>3904</v>
      </c>
      <c r="D796" s="792" t="s">
        <v>3935</v>
      </c>
      <c r="E796" s="793" t="str">
        <f t="shared" si="12"/>
        <v>石川県野々市市</v>
      </c>
      <c r="F796" s="792" t="s">
        <v>3936</v>
      </c>
    </row>
    <row r="797" spans="1:6" x14ac:dyDescent="0.15">
      <c r="A797" s="792" t="s">
        <v>3902</v>
      </c>
      <c r="B797" s="792" t="s">
        <v>3937</v>
      </c>
      <c r="C797" s="792" t="s">
        <v>3904</v>
      </c>
      <c r="D797" s="792" t="s">
        <v>3938</v>
      </c>
      <c r="E797" s="793" t="str">
        <f t="shared" si="12"/>
        <v>石川県川北町</v>
      </c>
      <c r="F797" s="792" t="s">
        <v>3939</v>
      </c>
    </row>
    <row r="798" spans="1:6" x14ac:dyDescent="0.15">
      <c r="A798" s="792" t="s">
        <v>3902</v>
      </c>
      <c r="B798" s="792" t="s">
        <v>3940</v>
      </c>
      <c r="C798" s="792" t="s">
        <v>3904</v>
      </c>
      <c r="D798" s="792" t="s">
        <v>3941</v>
      </c>
      <c r="E798" s="793" t="str">
        <f t="shared" si="12"/>
        <v>石川県津幡町</v>
      </c>
      <c r="F798" s="792" t="s">
        <v>3942</v>
      </c>
    </row>
    <row r="799" spans="1:6" x14ac:dyDescent="0.15">
      <c r="A799" s="792" t="s">
        <v>3902</v>
      </c>
      <c r="B799" s="792" t="s">
        <v>3943</v>
      </c>
      <c r="C799" s="792" t="s">
        <v>3904</v>
      </c>
      <c r="D799" s="792" t="s">
        <v>3944</v>
      </c>
      <c r="E799" s="793" t="str">
        <f t="shared" si="12"/>
        <v>石川県内灘町</v>
      </c>
      <c r="F799" s="792" t="s">
        <v>3945</v>
      </c>
    </row>
    <row r="800" spans="1:6" x14ac:dyDescent="0.15">
      <c r="A800" s="792" t="s">
        <v>3902</v>
      </c>
      <c r="B800" s="792" t="s">
        <v>3946</v>
      </c>
      <c r="C800" s="792" t="s">
        <v>3904</v>
      </c>
      <c r="D800" s="792" t="s">
        <v>3947</v>
      </c>
      <c r="E800" s="793" t="str">
        <f t="shared" si="12"/>
        <v>石川県志賀町</v>
      </c>
      <c r="F800" s="792" t="s">
        <v>3948</v>
      </c>
    </row>
    <row r="801" spans="1:6" x14ac:dyDescent="0.15">
      <c r="A801" s="792" t="s">
        <v>3902</v>
      </c>
      <c r="B801" s="792" t="s">
        <v>3949</v>
      </c>
      <c r="C801" s="792" t="s">
        <v>3904</v>
      </c>
      <c r="D801" s="792" t="s">
        <v>3950</v>
      </c>
      <c r="E801" s="793" t="str">
        <f t="shared" si="12"/>
        <v>石川県宝達志水町</v>
      </c>
      <c r="F801" s="792" t="s">
        <v>3951</v>
      </c>
    </row>
    <row r="802" spans="1:6" x14ac:dyDescent="0.15">
      <c r="A802" s="792" t="s">
        <v>3902</v>
      </c>
      <c r="B802" s="792" t="s">
        <v>3952</v>
      </c>
      <c r="C802" s="792" t="s">
        <v>3904</v>
      </c>
      <c r="D802" s="792" t="s">
        <v>3953</v>
      </c>
      <c r="E802" s="793" t="str">
        <f t="shared" si="12"/>
        <v>石川県中能登町</v>
      </c>
      <c r="F802" s="792" t="s">
        <v>3954</v>
      </c>
    </row>
    <row r="803" spans="1:6" x14ac:dyDescent="0.15">
      <c r="A803" s="792" t="s">
        <v>3902</v>
      </c>
      <c r="B803" s="792" t="s">
        <v>3955</v>
      </c>
      <c r="C803" s="792" t="s">
        <v>3904</v>
      </c>
      <c r="D803" s="792" t="s">
        <v>3956</v>
      </c>
      <c r="E803" s="793" t="str">
        <f t="shared" si="12"/>
        <v>石川県穴水町</v>
      </c>
      <c r="F803" s="792" t="s">
        <v>3957</v>
      </c>
    </row>
    <row r="804" spans="1:6" x14ac:dyDescent="0.15">
      <c r="A804" s="792" t="s">
        <v>3902</v>
      </c>
      <c r="B804" s="792" t="s">
        <v>3958</v>
      </c>
      <c r="C804" s="792" t="s">
        <v>3904</v>
      </c>
      <c r="D804" s="792" t="s">
        <v>3959</v>
      </c>
      <c r="E804" s="793" t="str">
        <f t="shared" si="12"/>
        <v>石川県能登町</v>
      </c>
      <c r="F804" s="792" t="s">
        <v>3960</v>
      </c>
    </row>
    <row r="805" spans="1:6" x14ac:dyDescent="0.15">
      <c r="A805" s="794" t="s">
        <v>3961</v>
      </c>
      <c r="B805" s="795"/>
      <c r="C805" s="796" t="s">
        <v>3962</v>
      </c>
      <c r="D805" s="795"/>
      <c r="E805" s="793" t="str">
        <f t="shared" si="12"/>
        <v>福井県</v>
      </c>
      <c r="F805" s="794" t="s">
        <v>3963</v>
      </c>
    </row>
    <row r="806" spans="1:6" x14ac:dyDescent="0.15">
      <c r="A806" s="792" t="s">
        <v>3964</v>
      </c>
      <c r="B806" s="792" t="s">
        <v>3965</v>
      </c>
      <c r="C806" s="792" t="s">
        <v>3966</v>
      </c>
      <c r="D806" s="792" t="s">
        <v>3967</v>
      </c>
      <c r="E806" s="793" t="str">
        <f t="shared" si="12"/>
        <v>福井県福井市</v>
      </c>
      <c r="F806" s="792" t="s">
        <v>3968</v>
      </c>
    </row>
    <row r="807" spans="1:6" x14ac:dyDescent="0.15">
      <c r="A807" s="792" t="s">
        <v>3964</v>
      </c>
      <c r="B807" s="792" t="s">
        <v>3969</v>
      </c>
      <c r="C807" s="792" t="s">
        <v>3966</v>
      </c>
      <c r="D807" s="792" t="s">
        <v>3970</v>
      </c>
      <c r="E807" s="793" t="str">
        <f t="shared" si="12"/>
        <v>福井県敦賀市</v>
      </c>
      <c r="F807" s="792" t="s">
        <v>3971</v>
      </c>
    </row>
    <row r="808" spans="1:6" x14ac:dyDescent="0.15">
      <c r="A808" s="792" t="s">
        <v>3964</v>
      </c>
      <c r="B808" s="792" t="s">
        <v>3972</v>
      </c>
      <c r="C808" s="792" t="s">
        <v>3966</v>
      </c>
      <c r="D808" s="792" t="s">
        <v>3973</v>
      </c>
      <c r="E808" s="793" t="str">
        <f t="shared" si="12"/>
        <v>福井県小浜市</v>
      </c>
      <c r="F808" s="792" t="s">
        <v>3974</v>
      </c>
    </row>
    <row r="809" spans="1:6" x14ac:dyDescent="0.15">
      <c r="A809" s="792" t="s">
        <v>3964</v>
      </c>
      <c r="B809" s="792" t="s">
        <v>3975</v>
      </c>
      <c r="C809" s="792" t="s">
        <v>3966</v>
      </c>
      <c r="D809" s="792" t="s">
        <v>3976</v>
      </c>
      <c r="E809" s="793" t="str">
        <f t="shared" si="12"/>
        <v>福井県大野市</v>
      </c>
      <c r="F809" s="792" t="s">
        <v>3977</v>
      </c>
    </row>
    <row r="810" spans="1:6" x14ac:dyDescent="0.15">
      <c r="A810" s="792" t="s">
        <v>3964</v>
      </c>
      <c r="B810" s="792" t="s">
        <v>3978</v>
      </c>
      <c r="C810" s="792" t="s">
        <v>3966</v>
      </c>
      <c r="D810" s="792" t="s">
        <v>3979</v>
      </c>
      <c r="E810" s="793" t="str">
        <f t="shared" si="12"/>
        <v>福井県勝山市</v>
      </c>
      <c r="F810" s="792" t="s">
        <v>3980</v>
      </c>
    </row>
    <row r="811" spans="1:6" x14ac:dyDescent="0.15">
      <c r="A811" s="792" t="s">
        <v>3964</v>
      </c>
      <c r="B811" s="792" t="s">
        <v>3981</v>
      </c>
      <c r="C811" s="792" t="s">
        <v>3966</v>
      </c>
      <c r="D811" s="792" t="s">
        <v>3982</v>
      </c>
      <c r="E811" s="793" t="str">
        <f t="shared" si="12"/>
        <v>福井県鯖江市</v>
      </c>
      <c r="F811" s="792" t="s">
        <v>3983</v>
      </c>
    </row>
    <row r="812" spans="1:6" x14ac:dyDescent="0.15">
      <c r="A812" s="792" t="s">
        <v>3964</v>
      </c>
      <c r="B812" s="792" t="s">
        <v>3984</v>
      </c>
      <c r="C812" s="792" t="s">
        <v>3966</v>
      </c>
      <c r="D812" s="792" t="s">
        <v>3985</v>
      </c>
      <c r="E812" s="793" t="str">
        <f t="shared" si="12"/>
        <v>福井県あわら市</v>
      </c>
      <c r="F812" s="792" t="s">
        <v>3986</v>
      </c>
    </row>
    <row r="813" spans="1:6" x14ac:dyDescent="0.15">
      <c r="A813" s="792" t="s">
        <v>3964</v>
      </c>
      <c r="B813" s="792" t="s">
        <v>3987</v>
      </c>
      <c r="C813" s="792" t="s">
        <v>3966</v>
      </c>
      <c r="D813" s="792" t="s">
        <v>3988</v>
      </c>
      <c r="E813" s="793" t="str">
        <f t="shared" si="12"/>
        <v>福井県越前市</v>
      </c>
      <c r="F813" s="792" t="s">
        <v>3989</v>
      </c>
    </row>
    <row r="814" spans="1:6" x14ac:dyDescent="0.15">
      <c r="A814" s="792" t="s">
        <v>3964</v>
      </c>
      <c r="B814" s="792" t="s">
        <v>3990</v>
      </c>
      <c r="C814" s="792" t="s">
        <v>3966</v>
      </c>
      <c r="D814" s="792" t="s">
        <v>3991</v>
      </c>
      <c r="E814" s="793" t="str">
        <f t="shared" si="12"/>
        <v>福井県坂井市</v>
      </c>
      <c r="F814" s="792" t="s">
        <v>3992</v>
      </c>
    </row>
    <row r="815" spans="1:6" x14ac:dyDescent="0.15">
      <c r="A815" s="792" t="s">
        <v>3964</v>
      </c>
      <c r="B815" s="792" t="s">
        <v>3993</v>
      </c>
      <c r="C815" s="792" t="s">
        <v>3966</v>
      </c>
      <c r="D815" s="792" t="s">
        <v>3994</v>
      </c>
      <c r="E815" s="793" t="str">
        <f t="shared" si="12"/>
        <v>福井県永平寺町</v>
      </c>
      <c r="F815" s="792" t="s">
        <v>3995</v>
      </c>
    </row>
    <row r="816" spans="1:6" x14ac:dyDescent="0.15">
      <c r="A816" s="792" t="s">
        <v>3964</v>
      </c>
      <c r="B816" s="792" t="s">
        <v>2020</v>
      </c>
      <c r="C816" s="792" t="s">
        <v>3966</v>
      </c>
      <c r="D816" s="792" t="s">
        <v>2021</v>
      </c>
      <c r="E816" s="793" t="str">
        <f t="shared" si="12"/>
        <v>福井県池田町</v>
      </c>
      <c r="F816" s="792" t="s">
        <v>3996</v>
      </c>
    </row>
    <row r="817" spans="1:6" x14ac:dyDescent="0.15">
      <c r="A817" s="792" t="s">
        <v>3964</v>
      </c>
      <c r="B817" s="792" t="s">
        <v>3997</v>
      </c>
      <c r="C817" s="792" t="s">
        <v>3966</v>
      </c>
      <c r="D817" s="792" t="s">
        <v>3998</v>
      </c>
      <c r="E817" s="793" t="str">
        <f t="shared" si="12"/>
        <v>福井県南越前町</v>
      </c>
      <c r="F817" s="792" t="s">
        <v>3999</v>
      </c>
    </row>
    <row r="818" spans="1:6" x14ac:dyDescent="0.15">
      <c r="A818" s="792" t="s">
        <v>3964</v>
      </c>
      <c r="B818" s="792" t="s">
        <v>4000</v>
      </c>
      <c r="C818" s="792" t="s">
        <v>3966</v>
      </c>
      <c r="D818" s="792" t="s">
        <v>4001</v>
      </c>
      <c r="E818" s="793" t="str">
        <f t="shared" si="12"/>
        <v>福井県越前町</v>
      </c>
      <c r="F818" s="792" t="s">
        <v>4002</v>
      </c>
    </row>
    <row r="819" spans="1:6" x14ac:dyDescent="0.15">
      <c r="A819" s="792" t="s">
        <v>3964</v>
      </c>
      <c r="B819" s="792" t="s">
        <v>4003</v>
      </c>
      <c r="C819" s="792" t="s">
        <v>3966</v>
      </c>
      <c r="D819" s="792" t="s">
        <v>4004</v>
      </c>
      <c r="E819" s="793" t="str">
        <f t="shared" si="12"/>
        <v>福井県美浜町</v>
      </c>
      <c r="F819" s="792" t="s">
        <v>4005</v>
      </c>
    </row>
    <row r="820" spans="1:6" x14ac:dyDescent="0.15">
      <c r="A820" s="792" t="s">
        <v>3964</v>
      </c>
      <c r="B820" s="792" t="s">
        <v>4006</v>
      </c>
      <c r="C820" s="792" t="s">
        <v>3966</v>
      </c>
      <c r="D820" s="792" t="s">
        <v>4007</v>
      </c>
      <c r="E820" s="793" t="str">
        <f t="shared" si="12"/>
        <v>福井県高浜町</v>
      </c>
      <c r="F820" s="792" t="s">
        <v>4008</v>
      </c>
    </row>
    <row r="821" spans="1:6" x14ac:dyDescent="0.15">
      <c r="A821" s="792" t="s">
        <v>3964</v>
      </c>
      <c r="B821" s="792" t="s">
        <v>4009</v>
      </c>
      <c r="C821" s="792" t="s">
        <v>3966</v>
      </c>
      <c r="D821" s="792" t="s">
        <v>4010</v>
      </c>
      <c r="E821" s="793" t="str">
        <f t="shared" si="12"/>
        <v>福井県おおい町</v>
      </c>
      <c r="F821" s="792" t="s">
        <v>4011</v>
      </c>
    </row>
    <row r="822" spans="1:6" x14ac:dyDescent="0.15">
      <c r="A822" s="792" t="s">
        <v>3964</v>
      </c>
      <c r="B822" s="792" t="s">
        <v>4012</v>
      </c>
      <c r="C822" s="792" t="s">
        <v>3966</v>
      </c>
      <c r="D822" s="792" t="s">
        <v>4013</v>
      </c>
      <c r="E822" s="793" t="str">
        <f t="shared" si="12"/>
        <v>福井県若狭町</v>
      </c>
      <c r="F822" s="792" t="s">
        <v>4014</v>
      </c>
    </row>
    <row r="823" spans="1:6" x14ac:dyDescent="0.15">
      <c r="A823" s="794" t="s">
        <v>4015</v>
      </c>
      <c r="B823" s="795"/>
      <c r="C823" s="796" t="s">
        <v>4016</v>
      </c>
      <c r="D823" s="795"/>
      <c r="E823" s="793" t="str">
        <f t="shared" si="12"/>
        <v>山梨県</v>
      </c>
      <c r="F823" s="794" t="s">
        <v>4017</v>
      </c>
    </row>
    <row r="824" spans="1:6" x14ac:dyDescent="0.15">
      <c r="A824" s="792" t="s">
        <v>4018</v>
      </c>
      <c r="B824" s="792" t="s">
        <v>4019</v>
      </c>
      <c r="C824" s="792" t="s">
        <v>4020</v>
      </c>
      <c r="D824" s="792" t="s">
        <v>4021</v>
      </c>
      <c r="E824" s="793" t="str">
        <f t="shared" si="12"/>
        <v>山梨県甲府市</v>
      </c>
      <c r="F824" s="792" t="s">
        <v>4022</v>
      </c>
    </row>
    <row r="825" spans="1:6" x14ac:dyDescent="0.15">
      <c r="A825" s="792" t="s">
        <v>4018</v>
      </c>
      <c r="B825" s="792" t="s">
        <v>4023</v>
      </c>
      <c r="C825" s="792" t="s">
        <v>4020</v>
      </c>
      <c r="D825" s="792" t="s">
        <v>4024</v>
      </c>
      <c r="E825" s="793" t="str">
        <f t="shared" si="12"/>
        <v>山梨県富士吉田市</v>
      </c>
      <c r="F825" s="792" t="s">
        <v>4025</v>
      </c>
    </row>
    <row r="826" spans="1:6" x14ac:dyDescent="0.15">
      <c r="A826" s="792" t="s">
        <v>4018</v>
      </c>
      <c r="B826" s="792" t="s">
        <v>4026</v>
      </c>
      <c r="C826" s="792" t="s">
        <v>4020</v>
      </c>
      <c r="D826" s="792" t="s">
        <v>4027</v>
      </c>
      <c r="E826" s="793" t="str">
        <f t="shared" si="12"/>
        <v>山梨県都留市</v>
      </c>
      <c r="F826" s="792" t="s">
        <v>4028</v>
      </c>
    </row>
    <row r="827" spans="1:6" x14ac:dyDescent="0.15">
      <c r="A827" s="792" t="s">
        <v>4018</v>
      </c>
      <c r="B827" s="792" t="s">
        <v>4029</v>
      </c>
      <c r="C827" s="792" t="s">
        <v>4020</v>
      </c>
      <c r="D827" s="792" t="s">
        <v>4030</v>
      </c>
      <c r="E827" s="793" t="str">
        <f t="shared" si="12"/>
        <v>山梨県山梨市</v>
      </c>
      <c r="F827" s="792" t="s">
        <v>4031</v>
      </c>
    </row>
    <row r="828" spans="1:6" x14ac:dyDescent="0.15">
      <c r="A828" s="792" t="s">
        <v>4018</v>
      </c>
      <c r="B828" s="792" t="s">
        <v>4032</v>
      </c>
      <c r="C828" s="792" t="s">
        <v>4020</v>
      </c>
      <c r="D828" s="792" t="s">
        <v>4033</v>
      </c>
      <c r="E828" s="793" t="str">
        <f t="shared" si="12"/>
        <v>山梨県大月市</v>
      </c>
      <c r="F828" s="792" t="s">
        <v>4034</v>
      </c>
    </row>
    <row r="829" spans="1:6" x14ac:dyDescent="0.15">
      <c r="A829" s="792" t="s">
        <v>4018</v>
      </c>
      <c r="B829" s="792" t="s">
        <v>4035</v>
      </c>
      <c r="C829" s="792" t="s">
        <v>4020</v>
      </c>
      <c r="D829" s="792" t="s">
        <v>4036</v>
      </c>
      <c r="E829" s="793" t="str">
        <f t="shared" si="12"/>
        <v>山梨県韮崎市</v>
      </c>
      <c r="F829" s="792" t="s">
        <v>4037</v>
      </c>
    </row>
    <row r="830" spans="1:6" x14ac:dyDescent="0.15">
      <c r="A830" s="792" t="s">
        <v>4018</v>
      </c>
      <c r="B830" s="792" t="s">
        <v>4038</v>
      </c>
      <c r="C830" s="792" t="s">
        <v>4020</v>
      </c>
      <c r="D830" s="792" t="s">
        <v>4039</v>
      </c>
      <c r="E830" s="793" t="str">
        <f t="shared" si="12"/>
        <v>山梨県南アルプス市</v>
      </c>
      <c r="F830" s="792" t="s">
        <v>4040</v>
      </c>
    </row>
    <row r="831" spans="1:6" x14ac:dyDescent="0.15">
      <c r="A831" s="792" t="s">
        <v>4018</v>
      </c>
      <c r="B831" s="792" t="s">
        <v>4041</v>
      </c>
      <c r="C831" s="792" t="s">
        <v>4020</v>
      </c>
      <c r="D831" s="792" t="s">
        <v>1638</v>
      </c>
      <c r="E831" s="793" t="str">
        <f t="shared" si="12"/>
        <v>山梨県北杜市</v>
      </c>
      <c r="F831" s="792" t="s">
        <v>4042</v>
      </c>
    </row>
    <row r="832" spans="1:6" x14ac:dyDescent="0.15">
      <c r="A832" s="792" t="s">
        <v>4018</v>
      </c>
      <c r="B832" s="792" t="s">
        <v>4043</v>
      </c>
      <c r="C832" s="792" t="s">
        <v>4020</v>
      </c>
      <c r="D832" s="792" t="s">
        <v>4044</v>
      </c>
      <c r="E832" s="793" t="str">
        <f t="shared" si="12"/>
        <v>山梨県甲斐市</v>
      </c>
      <c r="F832" s="792" t="s">
        <v>4045</v>
      </c>
    </row>
    <row r="833" spans="1:6" x14ac:dyDescent="0.15">
      <c r="A833" s="792" t="s">
        <v>4018</v>
      </c>
      <c r="B833" s="792" t="s">
        <v>4046</v>
      </c>
      <c r="C833" s="792" t="s">
        <v>4020</v>
      </c>
      <c r="D833" s="792" t="s">
        <v>4047</v>
      </c>
      <c r="E833" s="793" t="str">
        <f t="shared" si="12"/>
        <v>山梨県笛吹市</v>
      </c>
      <c r="F833" s="792" t="s">
        <v>4048</v>
      </c>
    </row>
    <row r="834" spans="1:6" x14ac:dyDescent="0.15">
      <c r="A834" s="792" t="s">
        <v>4018</v>
      </c>
      <c r="B834" s="792" t="s">
        <v>4049</v>
      </c>
      <c r="C834" s="792" t="s">
        <v>4020</v>
      </c>
      <c r="D834" s="792" t="s">
        <v>4050</v>
      </c>
      <c r="E834" s="793" t="str">
        <f t="shared" si="12"/>
        <v>山梨県上野原市</v>
      </c>
      <c r="F834" s="792" t="s">
        <v>4051</v>
      </c>
    </row>
    <row r="835" spans="1:6" x14ac:dyDescent="0.15">
      <c r="A835" s="792" t="s">
        <v>4018</v>
      </c>
      <c r="B835" s="792" t="s">
        <v>4052</v>
      </c>
      <c r="C835" s="792" t="s">
        <v>4020</v>
      </c>
      <c r="D835" s="792" t="s">
        <v>4053</v>
      </c>
      <c r="E835" s="793" t="str">
        <f t="shared" ref="E835:E898" si="13">CONCATENATE(A835,B835)</f>
        <v>山梨県甲州市</v>
      </c>
      <c r="F835" s="792" t="s">
        <v>4054</v>
      </c>
    </row>
    <row r="836" spans="1:6" x14ac:dyDescent="0.15">
      <c r="A836" s="792" t="s">
        <v>4018</v>
      </c>
      <c r="B836" s="792" t="s">
        <v>4055</v>
      </c>
      <c r="C836" s="792" t="s">
        <v>4020</v>
      </c>
      <c r="D836" s="792" t="s">
        <v>4056</v>
      </c>
      <c r="E836" s="793" t="str">
        <f t="shared" si="13"/>
        <v>山梨県中央市</v>
      </c>
      <c r="F836" s="792" t="s">
        <v>4057</v>
      </c>
    </row>
    <row r="837" spans="1:6" x14ac:dyDescent="0.15">
      <c r="A837" s="792" t="s">
        <v>4018</v>
      </c>
      <c r="B837" s="792" t="s">
        <v>4058</v>
      </c>
      <c r="C837" s="792" t="s">
        <v>4020</v>
      </c>
      <c r="D837" s="792" t="s">
        <v>4059</v>
      </c>
      <c r="E837" s="793" t="str">
        <f t="shared" si="13"/>
        <v>山梨県市川三郷町</v>
      </c>
      <c r="F837" s="792" t="s">
        <v>4060</v>
      </c>
    </row>
    <row r="838" spans="1:6" x14ac:dyDescent="0.15">
      <c r="A838" s="792" t="s">
        <v>4018</v>
      </c>
      <c r="B838" s="792" t="s">
        <v>4061</v>
      </c>
      <c r="C838" s="792" t="s">
        <v>4020</v>
      </c>
      <c r="D838" s="792" t="s">
        <v>4062</v>
      </c>
      <c r="E838" s="793" t="str">
        <f t="shared" si="13"/>
        <v>山梨県早川町</v>
      </c>
      <c r="F838" s="792" t="s">
        <v>4063</v>
      </c>
    </row>
    <row r="839" spans="1:6" x14ac:dyDescent="0.15">
      <c r="A839" s="792" t="s">
        <v>4018</v>
      </c>
      <c r="B839" s="792" t="s">
        <v>4064</v>
      </c>
      <c r="C839" s="792" t="s">
        <v>4020</v>
      </c>
      <c r="D839" s="792" t="s">
        <v>4065</v>
      </c>
      <c r="E839" s="793" t="str">
        <f t="shared" si="13"/>
        <v>山梨県身延町</v>
      </c>
      <c r="F839" s="792" t="s">
        <v>4066</v>
      </c>
    </row>
    <row r="840" spans="1:6" x14ac:dyDescent="0.15">
      <c r="A840" s="792" t="s">
        <v>4018</v>
      </c>
      <c r="B840" s="792" t="s">
        <v>2187</v>
      </c>
      <c r="C840" s="792" t="s">
        <v>4020</v>
      </c>
      <c r="D840" s="792" t="s">
        <v>2188</v>
      </c>
      <c r="E840" s="793" t="str">
        <f t="shared" si="13"/>
        <v>山梨県南部町</v>
      </c>
      <c r="F840" s="792" t="s">
        <v>4067</v>
      </c>
    </row>
    <row r="841" spans="1:6" x14ac:dyDescent="0.15">
      <c r="A841" s="792" t="s">
        <v>4018</v>
      </c>
      <c r="B841" s="792" t="s">
        <v>4068</v>
      </c>
      <c r="C841" s="792" t="s">
        <v>4020</v>
      </c>
      <c r="D841" s="792" t="s">
        <v>4069</v>
      </c>
      <c r="E841" s="793" t="str">
        <f t="shared" si="13"/>
        <v>山梨県富士川町</v>
      </c>
      <c r="F841" s="792" t="s">
        <v>4070</v>
      </c>
    </row>
    <row r="842" spans="1:6" x14ac:dyDescent="0.15">
      <c r="A842" s="792" t="s">
        <v>4018</v>
      </c>
      <c r="B842" s="792" t="s">
        <v>4071</v>
      </c>
      <c r="C842" s="792" t="s">
        <v>4020</v>
      </c>
      <c r="D842" s="792" t="s">
        <v>4072</v>
      </c>
      <c r="E842" s="793" t="str">
        <f t="shared" si="13"/>
        <v>山梨県昭和町</v>
      </c>
      <c r="F842" s="792" t="s">
        <v>4073</v>
      </c>
    </row>
    <row r="843" spans="1:6" x14ac:dyDescent="0.15">
      <c r="A843" s="792" t="s">
        <v>4018</v>
      </c>
      <c r="B843" s="792" t="s">
        <v>4074</v>
      </c>
      <c r="C843" s="792" t="s">
        <v>4020</v>
      </c>
      <c r="D843" s="792" t="s">
        <v>4075</v>
      </c>
      <c r="E843" s="793" t="str">
        <f t="shared" si="13"/>
        <v>山梨県道志村</v>
      </c>
      <c r="F843" s="792" t="s">
        <v>4076</v>
      </c>
    </row>
    <row r="844" spans="1:6" x14ac:dyDescent="0.15">
      <c r="A844" s="792" t="s">
        <v>4018</v>
      </c>
      <c r="B844" s="792" t="s">
        <v>4077</v>
      </c>
      <c r="C844" s="792" t="s">
        <v>4020</v>
      </c>
      <c r="D844" s="792" t="s">
        <v>4078</v>
      </c>
      <c r="E844" s="793" t="str">
        <f t="shared" si="13"/>
        <v>山梨県西桂町</v>
      </c>
      <c r="F844" s="792" t="s">
        <v>4079</v>
      </c>
    </row>
    <row r="845" spans="1:6" x14ac:dyDescent="0.15">
      <c r="A845" s="792" t="s">
        <v>4018</v>
      </c>
      <c r="B845" s="792" t="s">
        <v>4080</v>
      </c>
      <c r="C845" s="792" t="s">
        <v>4020</v>
      </c>
      <c r="D845" s="792" t="s">
        <v>4081</v>
      </c>
      <c r="E845" s="793" t="str">
        <f t="shared" si="13"/>
        <v>山梨県忍野村</v>
      </c>
      <c r="F845" s="792" t="s">
        <v>4082</v>
      </c>
    </row>
    <row r="846" spans="1:6" x14ac:dyDescent="0.15">
      <c r="A846" s="792" t="s">
        <v>4018</v>
      </c>
      <c r="B846" s="792" t="s">
        <v>4083</v>
      </c>
      <c r="C846" s="792" t="s">
        <v>4020</v>
      </c>
      <c r="D846" s="792" t="s">
        <v>4084</v>
      </c>
      <c r="E846" s="793" t="str">
        <f t="shared" si="13"/>
        <v>山梨県山中湖村</v>
      </c>
      <c r="F846" s="792" t="s">
        <v>4085</v>
      </c>
    </row>
    <row r="847" spans="1:6" x14ac:dyDescent="0.15">
      <c r="A847" s="792" t="s">
        <v>4018</v>
      </c>
      <c r="B847" s="792" t="s">
        <v>4086</v>
      </c>
      <c r="C847" s="792" t="s">
        <v>4020</v>
      </c>
      <c r="D847" s="792" t="s">
        <v>4087</v>
      </c>
      <c r="E847" s="793" t="str">
        <f t="shared" si="13"/>
        <v>山梨県鳴沢村</v>
      </c>
      <c r="F847" s="792" t="s">
        <v>4088</v>
      </c>
    </row>
    <row r="848" spans="1:6" x14ac:dyDescent="0.15">
      <c r="A848" s="792" t="s">
        <v>4018</v>
      </c>
      <c r="B848" s="792" t="s">
        <v>4089</v>
      </c>
      <c r="C848" s="792" t="s">
        <v>4020</v>
      </c>
      <c r="D848" s="792" t="s">
        <v>4090</v>
      </c>
      <c r="E848" s="793" t="str">
        <f t="shared" si="13"/>
        <v>山梨県富士河口湖町</v>
      </c>
      <c r="F848" s="792" t="s">
        <v>4091</v>
      </c>
    </row>
    <row r="849" spans="1:6" x14ac:dyDescent="0.15">
      <c r="A849" s="792" t="s">
        <v>4018</v>
      </c>
      <c r="B849" s="792" t="s">
        <v>4092</v>
      </c>
      <c r="C849" s="792" t="s">
        <v>4020</v>
      </c>
      <c r="D849" s="792" t="s">
        <v>4093</v>
      </c>
      <c r="E849" s="793" t="str">
        <f t="shared" si="13"/>
        <v>山梨県小菅村</v>
      </c>
      <c r="F849" s="792" t="s">
        <v>4094</v>
      </c>
    </row>
    <row r="850" spans="1:6" x14ac:dyDescent="0.15">
      <c r="A850" s="792" t="s">
        <v>4018</v>
      </c>
      <c r="B850" s="792" t="s">
        <v>4095</v>
      </c>
      <c r="C850" s="792" t="s">
        <v>4020</v>
      </c>
      <c r="D850" s="792" t="s">
        <v>4096</v>
      </c>
      <c r="E850" s="793" t="str">
        <f t="shared" si="13"/>
        <v>山梨県丹波山村</v>
      </c>
      <c r="F850" s="792" t="s">
        <v>4097</v>
      </c>
    </row>
    <row r="851" spans="1:6" x14ac:dyDescent="0.15">
      <c r="A851" s="794" t="s">
        <v>4098</v>
      </c>
      <c r="B851" s="795"/>
      <c r="C851" s="796" t="s">
        <v>4099</v>
      </c>
      <c r="D851" s="795"/>
      <c r="E851" s="793" t="str">
        <f t="shared" si="13"/>
        <v>長野県</v>
      </c>
      <c r="F851" s="794" t="s">
        <v>4100</v>
      </c>
    </row>
    <row r="852" spans="1:6" x14ac:dyDescent="0.15">
      <c r="A852" s="792" t="s">
        <v>4101</v>
      </c>
      <c r="B852" s="792" t="s">
        <v>4102</v>
      </c>
      <c r="C852" s="792" t="s">
        <v>4103</v>
      </c>
      <c r="D852" s="792" t="s">
        <v>4104</v>
      </c>
      <c r="E852" s="793" t="str">
        <f t="shared" si="13"/>
        <v>長野県長野市</v>
      </c>
      <c r="F852" s="792" t="s">
        <v>4105</v>
      </c>
    </row>
    <row r="853" spans="1:6" x14ac:dyDescent="0.15">
      <c r="A853" s="792" t="s">
        <v>4101</v>
      </c>
      <c r="B853" s="792" t="s">
        <v>4106</v>
      </c>
      <c r="C853" s="792" t="s">
        <v>4103</v>
      </c>
      <c r="D853" s="792" t="s">
        <v>4107</v>
      </c>
      <c r="E853" s="793" t="str">
        <f t="shared" si="13"/>
        <v>長野県松本市</v>
      </c>
      <c r="F853" s="792" t="s">
        <v>4108</v>
      </c>
    </row>
    <row r="854" spans="1:6" x14ac:dyDescent="0.15">
      <c r="A854" s="792" t="s">
        <v>4101</v>
      </c>
      <c r="B854" s="792" t="s">
        <v>4109</v>
      </c>
      <c r="C854" s="792" t="s">
        <v>4103</v>
      </c>
      <c r="D854" s="792" t="s">
        <v>4110</v>
      </c>
      <c r="E854" s="793" t="str">
        <f t="shared" si="13"/>
        <v>長野県上田市</v>
      </c>
      <c r="F854" s="792" t="s">
        <v>4111</v>
      </c>
    </row>
    <row r="855" spans="1:6" x14ac:dyDescent="0.15">
      <c r="A855" s="792" t="s">
        <v>4101</v>
      </c>
      <c r="B855" s="792" t="s">
        <v>4112</v>
      </c>
      <c r="C855" s="792" t="s">
        <v>4103</v>
      </c>
      <c r="D855" s="792" t="s">
        <v>4113</v>
      </c>
      <c r="E855" s="793" t="str">
        <f t="shared" si="13"/>
        <v>長野県岡谷市</v>
      </c>
      <c r="F855" s="792" t="s">
        <v>4114</v>
      </c>
    </row>
    <row r="856" spans="1:6" x14ac:dyDescent="0.15">
      <c r="A856" s="792" t="s">
        <v>4101</v>
      </c>
      <c r="B856" s="792" t="s">
        <v>4115</v>
      </c>
      <c r="C856" s="792" t="s">
        <v>4103</v>
      </c>
      <c r="D856" s="792" t="s">
        <v>4116</v>
      </c>
      <c r="E856" s="793" t="str">
        <f t="shared" si="13"/>
        <v>長野県飯田市</v>
      </c>
      <c r="F856" s="792" t="s">
        <v>4117</v>
      </c>
    </row>
    <row r="857" spans="1:6" x14ac:dyDescent="0.15">
      <c r="A857" s="792" t="s">
        <v>4101</v>
      </c>
      <c r="B857" s="792" t="s">
        <v>4118</v>
      </c>
      <c r="C857" s="792" t="s">
        <v>4103</v>
      </c>
      <c r="D857" s="792" t="s">
        <v>4119</v>
      </c>
      <c r="E857" s="793" t="str">
        <f t="shared" si="13"/>
        <v>長野県諏訪市</v>
      </c>
      <c r="F857" s="792" t="s">
        <v>4120</v>
      </c>
    </row>
    <row r="858" spans="1:6" x14ac:dyDescent="0.15">
      <c r="A858" s="792" t="s">
        <v>4101</v>
      </c>
      <c r="B858" s="792" t="s">
        <v>4121</v>
      </c>
      <c r="C858" s="792" t="s">
        <v>4103</v>
      </c>
      <c r="D858" s="792" t="s">
        <v>4122</v>
      </c>
      <c r="E858" s="793" t="str">
        <f t="shared" si="13"/>
        <v>長野県須坂市</v>
      </c>
      <c r="F858" s="792" t="s">
        <v>4123</v>
      </c>
    </row>
    <row r="859" spans="1:6" x14ac:dyDescent="0.15">
      <c r="A859" s="792" t="s">
        <v>4101</v>
      </c>
      <c r="B859" s="792" t="s">
        <v>4124</v>
      </c>
      <c r="C859" s="792" t="s">
        <v>4103</v>
      </c>
      <c r="D859" s="792" t="s">
        <v>4125</v>
      </c>
      <c r="E859" s="793" t="str">
        <f t="shared" si="13"/>
        <v>長野県小諸市</v>
      </c>
      <c r="F859" s="792" t="s">
        <v>4126</v>
      </c>
    </row>
    <row r="860" spans="1:6" x14ac:dyDescent="0.15">
      <c r="A860" s="792" t="s">
        <v>4101</v>
      </c>
      <c r="B860" s="792" t="s">
        <v>4127</v>
      </c>
      <c r="C860" s="792" t="s">
        <v>4103</v>
      </c>
      <c r="D860" s="792" t="s">
        <v>4128</v>
      </c>
      <c r="E860" s="793" t="str">
        <f t="shared" si="13"/>
        <v>長野県伊那市</v>
      </c>
      <c r="F860" s="792" t="s">
        <v>4129</v>
      </c>
    </row>
    <row r="861" spans="1:6" x14ac:dyDescent="0.15">
      <c r="A861" s="792" t="s">
        <v>4101</v>
      </c>
      <c r="B861" s="792" t="s">
        <v>4130</v>
      </c>
      <c r="C861" s="792" t="s">
        <v>4103</v>
      </c>
      <c r="D861" s="792" t="s">
        <v>4131</v>
      </c>
      <c r="E861" s="793" t="str">
        <f t="shared" si="13"/>
        <v>長野県駒ヶ根市</v>
      </c>
      <c r="F861" s="792" t="s">
        <v>4132</v>
      </c>
    </row>
    <row r="862" spans="1:6" x14ac:dyDescent="0.15">
      <c r="A862" s="792" t="s">
        <v>4101</v>
      </c>
      <c r="B862" s="792" t="s">
        <v>4133</v>
      </c>
      <c r="C862" s="792" t="s">
        <v>4103</v>
      </c>
      <c r="D862" s="792" t="s">
        <v>4134</v>
      </c>
      <c r="E862" s="793" t="str">
        <f t="shared" si="13"/>
        <v>長野県中野市</v>
      </c>
      <c r="F862" s="792" t="s">
        <v>4135</v>
      </c>
    </row>
    <row r="863" spans="1:6" x14ac:dyDescent="0.15">
      <c r="A863" s="792" t="s">
        <v>4101</v>
      </c>
      <c r="B863" s="792" t="s">
        <v>4136</v>
      </c>
      <c r="C863" s="792" t="s">
        <v>4103</v>
      </c>
      <c r="D863" s="792" t="s">
        <v>4137</v>
      </c>
      <c r="E863" s="793" t="str">
        <f t="shared" si="13"/>
        <v>長野県大町市</v>
      </c>
      <c r="F863" s="792" t="s">
        <v>4138</v>
      </c>
    </row>
    <row r="864" spans="1:6" x14ac:dyDescent="0.15">
      <c r="A864" s="792" t="s">
        <v>4101</v>
      </c>
      <c r="B864" s="792" t="s">
        <v>4139</v>
      </c>
      <c r="C864" s="792" t="s">
        <v>4103</v>
      </c>
      <c r="D864" s="792" t="s">
        <v>4140</v>
      </c>
      <c r="E864" s="793" t="str">
        <f t="shared" si="13"/>
        <v>長野県飯山市</v>
      </c>
      <c r="F864" s="792" t="s">
        <v>4141</v>
      </c>
    </row>
    <row r="865" spans="1:6" x14ac:dyDescent="0.15">
      <c r="A865" s="792" t="s">
        <v>4101</v>
      </c>
      <c r="B865" s="792" t="s">
        <v>4142</v>
      </c>
      <c r="C865" s="792" t="s">
        <v>4103</v>
      </c>
      <c r="D865" s="792" t="s">
        <v>4143</v>
      </c>
      <c r="E865" s="793" t="str">
        <f t="shared" si="13"/>
        <v>長野県茅野市</v>
      </c>
      <c r="F865" s="792" t="s">
        <v>4144</v>
      </c>
    </row>
    <row r="866" spans="1:6" x14ac:dyDescent="0.15">
      <c r="A866" s="792" t="s">
        <v>4101</v>
      </c>
      <c r="B866" s="792" t="s">
        <v>4145</v>
      </c>
      <c r="C866" s="792" t="s">
        <v>4103</v>
      </c>
      <c r="D866" s="792" t="s">
        <v>4146</v>
      </c>
      <c r="E866" s="793" t="str">
        <f t="shared" si="13"/>
        <v>長野県塩尻市</v>
      </c>
      <c r="F866" s="792" t="s">
        <v>4147</v>
      </c>
    </row>
    <row r="867" spans="1:6" x14ac:dyDescent="0.15">
      <c r="A867" s="792" t="s">
        <v>4101</v>
      </c>
      <c r="B867" s="792" t="s">
        <v>4148</v>
      </c>
      <c r="C867" s="792" t="s">
        <v>4103</v>
      </c>
      <c r="D867" s="792" t="s">
        <v>4149</v>
      </c>
      <c r="E867" s="793" t="str">
        <f t="shared" si="13"/>
        <v>長野県佐久市</v>
      </c>
      <c r="F867" s="792" t="s">
        <v>4150</v>
      </c>
    </row>
    <row r="868" spans="1:6" x14ac:dyDescent="0.15">
      <c r="A868" s="792" t="s">
        <v>4101</v>
      </c>
      <c r="B868" s="792" t="s">
        <v>4151</v>
      </c>
      <c r="C868" s="792" t="s">
        <v>4103</v>
      </c>
      <c r="D868" s="792" t="s">
        <v>4152</v>
      </c>
      <c r="E868" s="793" t="str">
        <f t="shared" si="13"/>
        <v>長野県千曲市</v>
      </c>
      <c r="F868" s="792" t="s">
        <v>4153</v>
      </c>
    </row>
    <row r="869" spans="1:6" x14ac:dyDescent="0.15">
      <c r="A869" s="792" t="s">
        <v>4101</v>
      </c>
      <c r="B869" s="792" t="s">
        <v>4154</v>
      </c>
      <c r="C869" s="792" t="s">
        <v>4103</v>
      </c>
      <c r="D869" s="792" t="s">
        <v>4155</v>
      </c>
      <c r="E869" s="793" t="str">
        <f t="shared" si="13"/>
        <v>長野県東御市</v>
      </c>
      <c r="F869" s="792" t="s">
        <v>4156</v>
      </c>
    </row>
    <row r="870" spans="1:6" x14ac:dyDescent="0.15">
      <c r="A870" s="792" t="s">
        <v>4101</v>
      </c>
      <c r="B870" s="792" t="s">
        <v>4157</v>
      </c>
      <c r="C870" s="792" t="s">
        <v>4103</v>
      </c>
      <c r="D870" s="792" t="s">
        <v>4158</v>
      </c>
      <c r="E870" s="793" t="str">
        <f t="shared" si="13"/>
        <v>長野県安曇野市</v>
      </c>
      <c r="F870" s="792" t="s">
        <v>4159</v>
      </c>
    </row>
    <row r="871" spans="1:6" x14ac:dyDescent="0.15">
      <c r="A871" s="792" t="s">
        <v>4101</v>
      </c>
      <c r="B871" s="792" t="s">
        <v>4160</v>
      </c>
      <c r="C871" s="792" t="s">
        <v>4103</v>
      </c>
      <c r="D871" s="792" t="s">
        <v>4161</v>
      </c>
      <c r="E871" s="793" t="str">
        <f t="shared" si="13"/>
        <v>長野県小海町</v>
      </c>
      <c r="F871" s="792" t="s">
        <v>4162</v>
      </c>
    </row>
    <row r="872" spans="1:6" x14ac:dyDescent="0.15">
      <c r="A872" s="792" t="s">
        <v>4101</v>
      </c>
      <c r="B872" s="792" t="s">
        <v>4163</v>
      </c>
      <c r="C872" s="792" t="s">
        <v>4103</v>
      </c>
      <c r="D872" s="792" t="s">
        <v>4164</v>
      </c>
      <c r="E872" s="793" t="str">
        <f t="shared" si="13"/>
        <v>長野県川上村</v>
      </c>
      <c r="F872" s="792" t="s">
        <v>4165</v>
      </c>
    </row>
    <row r="873" spans="1:6" x14ac:dyDescent="0.15">
      <c r="A873" s="792" t="s">
        <v>4101</v>
      </c>
      <c r="B873" s="792" t="s">
        <v>3051</v>
      </c>
      <c r="C873" s="792" t="s">
        <v>4103</v>
      </c>
      <c r="D873" s="792" t="s">
        <v>4166</v>
      </c>
      <c r="E873" s="793" t="str">
        <f t="shared" si="13"/>
        <v>長野県南牧村</v>
      </c>
      <c r="F873" s="792" t="s">
        <v>4167</v>
      </c>
    </row>
    <row r="874" spans="1:6" x14ac:dyDescent="0.15">
      <c r="A874" s="792" t="s">
        <v>4101</v>
      </c>
      <c r="B874" s="792" t="s">
        <v>4168</v>
      </c>
      <c r="C874" s="792" t="s">
        <v>4103</v>
      </c>
      <c r="D874" s="792" t="s">
        <v>4169</v>
      </c>
      <c r="E874" s="793" t="str">
        <f t="shared" si="13"/>
        <v>長野県南相木村</v>
      </c>
      <c r="F874" s="792" t="s">
        <v>4170</v>
      </c>
    </row>
    <row r="875" spans="1:6" x14ac:dyDescent="0.15">
      <c r="A875" s="792" t="s">
        <v>4101</v>
      </c>
      <c r="B875" s="792" t="s">
        <v>4171</v>
      </c>
      <c r="C875" s="792" t="s">
        <v>4103</v>
      </c>
      <c r="D875" s="792" t="s">
        <v>4172</v>
      </c>
      <c r="E875" s="793" t="str">
        <f t="shared" si="13"/>
        <v>長野県北相木村</v>
      </c>
      <c r="F875" s="792" t="s">
        <v>4173</v>
      </c>
    </row>
    <row r="876" spans="1:6" x14ac:dyDescent="0.15">
      <c r="A876" s="792" t="s">
        <v>4101</v>
      </c>
      <c r="B876" s="792" t="s">
        <v>4174</v>
      </c>
      <c r="C876" s="792" t="s">
        <v>4103</v>
      </c>
      <c r="D876" s="792" t="s">
        <v>4175</v>
      </c>
      <c r="E876" s="793" t="str">
        <f t="shared" si="13"/>
        <v>長野県佐久穂町</v>
      </c>
      <c r="F876" s="792" t="s">
        <v>4176</v>
      </c>
    </row>
    <row r="877" spans="1:6" x14ac:dyDescent="0.15">
      <c r="A877" s="792" t="s">
        <v>4101</v>
      </c>
      <c r="B877" s="792" t="s">
        <v>4177</v>
      </c>
      <c r="C877" s="792" t="s">
        <v>4103</v>
      </c>
      <c r="D877" s="792" t="s">
        <v>4178</v>
      </c>
      <c r="E877" s="793" t="str">
        <f t="shared" si="13"/>
        <v>長野県軽井沢町</v>
      </c>
      <c r="F877" s="792" t="s">
        <v>4179</v>
      </c>
    </row>
    <row r="878" spans="1:6" x14ac:dyDescent="0.15">
      <c r="A878" s="792" t="s">
        <v>4101</v>
      </c>
      <c r="B878" s="792" t="s">
        <v>4180</v>
      </c>
      <c r="C878" s="792" t="s">
        <v>4103</v>
      </c>
      <c r="D878" s="792" t="s">
        <v>4181</v>
      </c>
      <c r="E878" s="793" t="str">
        <f t="shared" si="13"/>
        <v>長野県御代田町</v>
      </c>
      <c r="F878" s="792" t="s">
        <v>4182</v>
      </c>
    </row>
    <row r="879" spans="1:6" x14ac:dyDescent="0.15">
      <c r="A879" s="792" t="s">
        <v>4101</v>
      </c>
      <c r="B879" s="792" t="s">
        <v>4183</v>
      </c>
      <c r="C879" s="792" t="s">
        <v>4103</v>
      </c>
      <c r="D879" s="792" t="s">
        <v>4184</v>
      </c>
      <c r="E879" s="793" t="str">
        <f t="shared" si="13"/>
        <v>長野県立科町</v>
      </c>
      <c r="F879" s="792" t="s">
        <v>4185</v>
      </c>
    </row>
    <row r="880" spans="1:6" x14ac:dyDescent="0.15">
      <c r="A880" s="792" t="s">
        <v>4101</v>
      </c>
      <c r="B880" s="792" t="s">
        <v>4186</v>
      </c>
      <c r="C880" s="792" t="s">
        <v>4103</v>
      </c>
      <c r="D880" s="792" t="s">
        <v>4187</v>
      </c>
      <c r="E880" s="793" t="str">
        <f t="shared" si="13"/>
        <v>長野県青木村</v>
      </c>
      <c r="F880" s="792" t="s">
        <v>4188</v>
      </c>
    </row>
    <row r="881" spans="1:6" x14ac:dyDescent="0.15">
      <c r="A881" s="792" t="s">
        <v>4101</v>
      </c>
      <c r="B881" s="792" t="s">
        <v>4189</v>
      </c>
      <c r="C881" s="792" t="s">
        <v>4103</v>
      </c>
      <c r="D881" s="792" t="s">
        <v>4190</v>
      </c>
      <c r="E881" s="793" t="str">
        <f t="shared" si="13"/>
        <v>長野県長和町</v>
      </c>
      <c r="F881" s="792" t="s">
        <v>4191</v>
      </c>
    </row>
    <row r="882" spans="1:6" x14ac:dyDescent="0.15">
      <c r="A882" s="792" t="s">
        <v>4101</v>
      </c>
      <c r="B882" s="792" t="s">
        <v>4192</v>
      </c>
      <c r="C882" s="792" t="s">
        <v>4103</v>
      </c>
      <c r="D882" s="792" t="s">
        <v>4193</v>
      </c>
      <c r="E882" s="793" t="str">
        <f t="shared" si="13"/>
        <v>長野県下諏訪町</v>
      </c>
      <c r="F882" s="792" t="s">
        <v>4194</v>
      </c>
    </row>
    <row r="883" spans="1:6" x14ac:dyDescent="0.15">
      <c r="A883" s="792" t="s">
        <v>4101</v>
      </c>
      <c r="B883" s="792" t="s">
        <v>4195</v>
      </c>
      <c r="C883" s="792" t="s">
        <v>4103</v>
      </c>
      <c r="D883" s="792" t="s">
        <v>4196</v>
      </c>
      <c r="E883" s="793" t="str">
        <f t="shared" si="13"/>
        <v>長野県富士見町</v>
      </c>
      <c r="F883" s="792" t="s">
        <v>4197</v>
      </c>
    </row>
    <row r="884" spans="1:6" x14ac:dyDescent="0.15">
      <c r="A884" s="792" t="s">
        <v>4101</v>
      </c>
      <c r="B884" s="792" t="s">
        <v>4198</v>
      </c>
      <c r="C884" s="792" t="s">
        <v>4103</v>
      </c>
      <c r="D884" s="792" t="s">
        <v>4199</v>
      </c>
      <c r="E884" s="793" t="str">
        <f t="shared" si="13"/>
        <v>長野県原村</v>
      </c>
      <c r="F884" s="792" t="s">
        <v>4200</v>
      </c>
    </row>
    <row r="885" spans="1:6" x14ac:dyDescent="0.15">
      <c r="A885" s="792" t="s">
        <v>4101</v>
      </c>
      <c r="B885" s="792" t="s">
        <v>4201</v>
      </c>
      <c r="C885" s="792" t="s">
        <v>4103</v>
      </c>
      <c r="D885" s="792" t="s">
        <v>4202</v>
      </c>
      <c r="E885" s="793" t="str">
        <f t="shared" si="13"/>
        <v>長野県辰野町</v>
      </c>
      <c r="F885" s="792" t="s">
        <v>4203</v>
      </c>
    </row>
    <row r="886" spans="1:6" x14ac:dyDescent="0.15">
      <c r="A886" s="792" t="s">
        <v>4101</v>
      </c>
      <c r="B886" s="792" t="s">
        <v>4204</v>
      </c>
      <c r="C886" s="792" t="s">
        <v>4103</v>
      </c>
      <c r="D886" s="792" t="s">
        <v>4205</v>
      </c>
      <c r="E886" s="793" t="str">
        <f t="shared" si="13"/>
        <v>長野県箕輪町</v>
      </c>
      <c r="F886" s="792" t="s">
        <v>4206</v>
      </c>
    </row>
    <row r="887" spans="1:6" x14ac:dyDescent="0.15">
      <c r="A887" s="792" t="s">
        <v>4101</v>
      </c>
      <c r="B887" s="792" t="s">
        <v>4207</v>
      </c>
      <c r="C887" s="792" t="s">
        <v>4103</v>
      </c>
      <c r="D887" s="792" t="s">
        <v>4208</v>
      </c>
      <c r="E887" s="793" t="str">
        <f t="shared" si="13"/>
        <v>長野県飯島町</v>
      </c>
      <c r="F887" s="792" t="s">
        <v>4209</v>
      </c>
    </row>
    <row r="888" spans="1:6" x14ac:dyDescent="0.15">
      <c r="A888" s="792" t="s">
        <v>4101</v>
      </c>
      <c r="B888" s="792" t="s">
        <v>4210</v>
      </c>
      <c r="C888" s="792" t="s">
        <v>4103</v>
      </c>
      <c r="D888" s="792" t="s">
        <v>4211</v>
      </c>
      <c r="E888" s="793" t="str">
        <f t="shared" si="13"/>
        <v>長野県南箕輪村</v>
      </c>
      <c r="F888" s="792" t="s">
        <v>4212</v>
      </c>
    </row>
    <row r="889" spans="1:6" x14ac:dyDescent="0.15">
      <c r="A889" s="792" t="s">
        <v>4101</v>
      </c>
      <c r="B889" s="792" t="s">
        <v>4213</v>
      </c>
      <c r="C889" s="792" t="s">
        <v>4103</v>
      </c>
      <c r="D889" s="792" t="s">
        <v>4214</v>
      </c>
      <c r="E889" s="793" t="str">
        <f t="shared" si="13"/>
        <v>長野県中川村</v>
      </c>
      <c r="F889" s="792" t="s">
        <v>4215</v>
      </c>
    </row>
    <row r="890" spans="1:6" x14ac:dyDescent="0.15">
      <c r="A890" s="792" t="s">
        <v>4101</v>
      </c>
      <c r="B890" s="792" t="s">
        <v>4216</v>
      </c>
      <c r="C890" s="792" t="s">
        <v>4103</v>
      </c>
      <c r="D890" s="792" t="s">
        <v>4217</v>
      </c>
      <c r="E890" s="793" t="str">
        <f t="shared" si="13"/>
        <v>長野県宮田村</v>
      </c>
      <c r="F890" s="792" t="s">
        <v>4218</v>
      </c>
    </row>
    <row r="891" spans="1:6" x14ac:dyDescent="0.15">
      <c r="A891" s="792" t="s">
        <v>4101</v>
      </c>
      <c r="B891" s="792" t="s">
        <v>4219</v>
      </c>
      <c r="C891" s="792" t="s">
        <v>4103</v>
      </c>
      <c r="D891" s="792" t="s">
        <v>4220</v>
      </c>
      <c r="E891" s="793" t="str">
        <f t="shared" si="13"/>
        <v>長野県松川町</v>
      </c>
      <c r="F891" s="792" t="s">
        <v>4221</v>
      </c>
    </row>
    <row r="892" spans="1:6" x14ac:dyDescent="0.15">
      <c r="A892" s="792" t="s">
        <v>4101</v>
      </c>
      <c r="B892" s="792" t="s">
        <v>4222</v>
      </c>
      <c r="C892" s="792" t="s">
        <v>4103</v>
      </c>
      <c r="D892" s="792" t="s">
        <v>4223</v>
      </c>
      <c r="E892" s="793" t="str">
        <f t="shared" si="13"/>
        <v>長野県高森町</v>
      </c>
      <c r="F892" s="792" t="s">
        <v>4224</v>
      </c>
    </row>
    <row r="893" spans="1:6" x14ac:dyDescent="0.15">
      <c r="A893" s="792" t="s">
        <v>4101</v>
      </c>
      <c r="B893" s="792" t="s">
        <v>4225</v>
      </c>
      <c r="C893" s="792" t="s">
        <v>4103</v>
      </c>
      <c r="D893" s="792" t="s">
        <v>4226</v>
      </c>
      <c r="E893" s="793" t="str">
        <f t="shared" si="13"/>
        <v>長野県阿南町</v>
      </c>
      <c r="F893" s="792" t="s">
        <v>4227</v>
      </c>
    </row>
    <row r="894" spans="1:6" x14ac:dyDescent="0.15">
      <c r="A894" s="792" t="s">
        <v>4101</v>
      </c>
      <c r="B894" s="792" t="s">
        <v>4228</v>
      </c>
      <c r="C894" s="792" t="s">
        <v>4103</v>
      </c>
      <c r="D894" s="792" t="s">
        <v>4229</v>
      </c>
      <c r="E894" s="793" t="str">
        <f t="shared" si="13"/>
        <v>長野県阿智村</v>
      </c>
      <c r="F894" s="792" t="s">
        <v>4230</v>
      </c>
    </row>
    <row r="895" spans="1:6" x14ac:dyDescent="0.15">
      <c r="A895" s="792" t="s">
        <v>4101</v>
      </c>
      <c r="B895" s="792" t="s">
        <v>4231</v>
      </c>
      <c r="C895" s="792" t="s">
        <v>4103</v>
      </c>
      <c r="D895" s="792" t="s">
        <v>4232</v>
      </c>
      <c r="E895" s="793" t="str">
        <f t="shared" si="13"/>
        <v>長野県平谷村</v>
      </c>
      <c r="F895" s="792" t="s">
        <v>4233</v>
      </c>
    </row>
    <row r="896" spans="1:6" x14ac:dyDescent="0.15">
      <c r="A896" s="792" t="s">
        <v>4101</v>
      </c>
      <c r="B896" s="792" t="s">
        <v>4234</v>
      </c>
      <c r="C896" s="792" t="s">
        <v>4103</v>
      </c>
      <c r="D896" s="792" t="s">
        <v>4235</v>
      </c>
      <c r="E896" s="793" t="str">
        <f t="shared" si="13"/>
        <v>長野県根羽村</v>
      </c>
      <c r="F896" s="792" t="s">
        <v>4236</v>
      </c>
    </row>
    <row r="897" spans="1:6" x14ac:dyDescent="0.15">
      <c r="A897" s="792" t="s">
        <v>4101</v>
      </c>
      <c r="B897" s="792" t="s">
        <v>4237</v>
      </c>
      <c r="C897" s="792" t="s">
        <v>4103</v>
      </c>
      <c r="D897" s="792" t="s">
        <v>4238</v>
      </c>
      <c r="E897" s="793" t="str">
        <f t="shared" si="13"/>
        <v>長野県下條村</v>
      </c>
      <c r="F897" s="792" t="s">
        <v>4239</v>
      </c>
    </row>
    <row r="898" spans="1:6" x14ac:dyDescent="0.15">
      <c r="A898" s="792" t="s">
        <v>4101</v>
      </c>
      <c r="B898" s="792" t="s">
        <v>4240</v>
      </c>
      <c r="C898" s="792" t="s">
        <v>4103</v>
      </c>
      <c r="D898" s="792" t="s">
        <v>4241</v>
      </c>
      <c r="E898" s="793" t="str">
        <f t="shared" si="13"/>
        <v>長野県売木村</v>
      </c>
      <c r="F898" s="792" t="s">
        <v>4242</v>
      </c>
    </row>
    <row r="899" spans="1:6" x14ac:dyDescent="0.15">
      <c r="A899" s="792" t="s">
        <v>4101</v>
      </c>
      <c r="B899" s="792" t="s">
        <v>4243</v>
      </c>
      <c r="C899" s="792" t="s">
        <v>4103</v>
      </c>
      <c r="D899" s="792" t="s">
        <v>4244</v>
      </c>
      <c r="E899" s="793" t="str">
        <f t="shared" ref="E899:E962" si="14">CONCATENATE(A899,B899)</f>
        <v>長野県天龍村</v>
      </c>
      <c r="F899" s="792" t="s">
        <v>4245</v>
      </c>
    </row>
    <row r="900" spans="1:6" x14ac:dyDescent="0.15">
      <c r="A900" s="792" t="s">
        <v>4101</v>
      </c>
      <c r="B900" s="792" t="s">
        <v>4246</v>
      </c>
      <c r="C900" s="792" t="s">
        <v>4103</v>
      </c>
      <c r="D900" s="792" t="s">
        <v>4247</v>
      </c>
      <c r="E900" s="793" t="str">
        <f t="shared" si="14"/>
        <v>長野県泰阜村</v>
      </c>
      <c r="F900" s="792" t="s">
        <v>4248</v>
      </c>
    </row>
    <row r="901" spans="1:6" x14ac:dyDescent="0.15">
      <c r="A901" s="792" t="s">
        <v>4101</v>
      </c>
      <c r="B901" s="792" t="s">
        <v>4249</v>
      </c>
      <c r="C901" s="792" t="s">
        <v>4103</v>
      </c>
      <c r="D901" s="792" t="s">
        <v>4250</v>
      </c>
      <c r="E901" s="793" t="str">
        <f t="shared" si="14"/>
        <v>長野県喬木村</v>
      </c>
      <c r="F901" s="792" t="s">
        <v>4251</v>
      </c>
    </row>
    <row r="902" spans="1:6" x14ac:dyDescent="0.15">
      <c r="A902" s="792" t="s">
        <v>4101</v>
      </c>
      <c r="B902" s="792" t="s">
        <v>4252</v>
      </c>
      <c r="C902" s="792" t="s">
        <v>4103</v>
      </c>
      <c r="D902" s="792" t="s">
        <v>4253</v>
      </c>
      <c r="E902" s="793" t="str">
        <f t="shared" si="14"/>
        <v>長野県豊丘村</v>
      </c>
      <c r="F902" s="792" t="s">
        <v>4254</v>
      </c>
    </row>
    <row r="903" spans="1:6" x14ac:dyDescent="0.15">
      <c r="A903" s="792" t="s">
        <v>4101</v>
      </c>
      <c r="B903" s="792" t="s">
        <v>4255</v>
      </c>
      <c r="C903" s="792" t="s">
        <v>4103</v>
      </c>
      <c r="D903" s="792" t="s">
        <v>4256</v>
      </c>
      <c r="E903" s="793" t="str">
        <f t="shared" si="14"/>
        <v>長野県大鹿村</v>
      </c>
      <c r="F903" s="792" t="s">
        <v>4257</v>
      </c>
    </row>
    <row r="904" spans="1:6" x14ac:dyDescent="0.15">
      <c r="A904" s="792" t="s">
        <v>4101</v>
      </c>
      <c r="B904" s="792" t="s">
        <v>4258</v>
      </c>
      <c r="C904" s="792" t="s">
        <v>4103</v>
      </c>
      <c r="D904" s="792" t="s">
        <v>4259</v>
      </c>
      <c r="E904" s="793" t="str">
        <f t="shared" si="14"/>
        <v>長野県上松町</v>
      </c>
      <c r="F904" s="792" t="s">
        <v>4260</v>
      </c>
    </row>
    <row r="905" spans="1:6" x14ac:dyDescent="0.15">
      <c r="A905" s="792" t="s">
        <v>4101</v>
      </c>
      <c r="B905" s="792" t="s">
        <v>4261</v>
      </c>
      <c r="C905" s="792" t="s">
        <v>4103</v>
      </c>
      <c r="D905" s="792" t="s">
        <v>4262</v>
      </c>
      <c r="E905" s="793" t="str">
        <f t="shared" si="14"/>
        <v>長野県南木曽町</v>
      </c>
      <c r="F905" s="792" t="s">
        <v>4263</v>
      </c>
    </row>
    <row r="906" spans="1:6" x14ac:dyDescent="0.15">
      <c r="A906" s="792" t="s">
        <v>4101</v>
      </c>
      <c r="B906" s="792" t="s">
        <v>4264</v>
      </c>
      <c r="C906" s="792" t="s">
        <v>4103</v>
      </c>
      <c r="D906" s="792" t="s">
        <v>4265</v>
      </c>
      <c r="E906" s="793" t="str">
        <f t="shared" si="14"/>
        <v>長野県木祖村</v>
      </c>
      <c r="F906" s="792" t="s">
        <v>4266</v>
      </c>
    </row>
    <row r="907" spans="1:6" x14ac:dyDescent="0.15">
      <c r="A907" s="792" t="s">
        <v>4101</v>
      </c>
      <c r="B907" s="792" t="s">
        <v>4267</v>
      </c>
      <c r="C907" s="792" t="s">
        <v>4103</v>
      </c>
      <c r="D907" s="792" t="s">
        <v>4268</v>
      </c>
      <c r="E907" s="793" t="str">
        <f t="shared" si="14"/>
        <v>長野県王滝村</v>
      </c>
      <c r="F907" s="792" t="s">
        <v>4269</v>
      </c>
    </row>
    <row r="908" spans="1:6" x14ac:dyDescent="0.15">
      <c r="A908" s="792" t="s">
        <v>4101</v>
      </c>
      <c r="B908" s="792" t="s">
        <v>4270</v>
      </c>
      <c r="C908" s="792" t="s">
        <v>4103</v>
      </c>
      <c r="D908" s="792" t="s">
        <v>4271</v>
      </c>
      <c r="E908" s="793" t="str">
        <f t="shared" si="14"/>
        <v>長野県大桑村</v>
      </c>
      <c r="F908" s="792" t="s">
        <v>4272</v>
      </c>
    </row>
    <row r="909" spans="1:6" x14ac:dyDescent="0.15">
      <c r="A909" s="792" t="s">
        <v>4101</v>
      </c>
      <c r="B909" s="792" t="s">
        <v>4273</v>
      </c>
      <c r="C909" s="792" t="s">
        <v>4103</v>
      </c>
      <c r="D909" s="792" t="s">
        <v>4274</v>
      </c>
      <c r="E909" s="793" t="str">
        <f t="shared" si="14"/>
        <v>長野県木曽町</v>
      </c>
      <c r="F909" s="792" t="s">
        <v>4275</v>
      </c>
    </row>
    <row r="910" spans="1:6" x14ac:dyDescent="0.15">
      <c r="A910" s="792" t="s">
        <v>4101</v>
      </c>
      <c r="B910" s="792" t="s">
        <v>4276</v>
      </c>
      <c r="C910" s="792" t="s">
        <v>4103</v>
      </c>
      <c r="D910" s="792" t="s">
        <v>4277</v>
      </c>
      <c r="E910" s="793" t="str">
        <f t="shared" si="14"/>
        <v>長野県麻績村</v>
      </c>
      <c r="F910" s="792" t="s">
        <v>4278</v>
      </c>
    </row>
    <row r="911" spans="1:6" x14ac:dyDescent="0.15">
      <c r="A911" s="792" t="s">
        <v>4101</v>
      </c>
      <c r="B911" s="792" t="s">
        <v>4279</v>
      </c>
      <c r="C911" s="792" t="s">
        <v>4103</v>
      </c>
      <c r="D911" s="792" t="s">
        <v>4280</v>
      </c>
      <c r="E911" s="793" t="str">
        <f t="shared" si="14"/>
        <v>長野県生坂村</v>
      </c>
      <c r="F911" s="792" t="s">
        <v>4281</v>
      </c>
    </row>
    <row r="912" spans="1:6" x14ac:dyDescent="0.15">
      <c r="A912" s="792" t="s">
        <v>4101</v>
      </c>
      <c r="B912" s="792" t="s">
        <v>4282</v>
      </c>
      <c r="C912" s="792" t="s">
        <v>4103</v>
      </c>
      <c r="D912" s="792" t="s">
        <v>4283</v>
      </c>
      <c r="E912" s="793" t="str">
        <f t="shared" si="14"/>
        <v>長野県山形村</v>
      </c>
      <c r="F912" s="792" t="s">
        <v>4284</v>
      </c>
    </row>
    <row r="913" spans="1:6" x14ac:dyDescent="0.15">
      <c r="A913" s="792" t="s">
        <v>4101</v>
      </c>
      <c r="B913" s="792" t="s">
        <v>4285</v>
      </c>
      <c r="C913" s="792" t="s">
        <v>4103</v>
      </c>
      <c r="D913" s="792" t="s">
        <v>4286</v>
      </c>
      <c r="E913" s="793" t="str">
        <f t="shared" si="14"/>
        <v>長野県朝日村</v>
      </c>
      <c r="F913" s="792" t="s">
        <v>4287</v>
      </c>
    </row>
    <row r="914" spans="1:6" x14ac:dyDescent="0.15">
      <c r="A914" s="792" t="s">
        <v>4101</v>
      </c>
      <c r="B914" s="792" t="s">
        <v>4288</v>
      </c>
      <c r="C914" s="792" t="s">
        <v>4103</v>
      </c>
      <c r="D914" s="792" t="s">
        <v>4289</v>
      </c>
      <c r="E914" s="793" t="str">
        <f t="shared" si="14"/>
        <v>長野県筑北村</v>
      </c>
      <c r="F914" s="792" t="s">
        <v>4290</v>
      </c>
    </row>
    <row r="915" spans="1:6" x14ac:dyDescent="0.15">
      <c r="A915" s="792" t="s">
        <v>4101</v>
      </c>
      <c r="B915" s="792" t="s">
        <v>2020</v>
      </c>
      <c r="C915" s="792" t="s">
        <v>4103</v>
      </c>
      <c r="D915" s="792" t="s">
        <v>4291</v>
      </c>
      <c r="E915" s="793" t="str">
        <f t="shared" si="14"/>
        <v>長野県池田町</v>
      </c>
      <c r="F915" s="792" t="s">
        <v>4292</v>
      </c>
    </row>
    <row r="916" spans="1:6" x14ac:dyDescent="0.15">
      <c r="A916" s="792" t="s">
        <v>4101</v>
      </c>
      <c r="B916" s="792" t="s">
        <v>4293</v>
      </c>
      <c r="C916" s="792" t="s">
        <v>4103</v>
      </c>
      <c r="D916" s="792" t="s">
        <v>4294</v>
      </c>
      <c r="E916" s="793" t="str">
        <f t="shared" si="14"/>
        <v>長野県松川村</v>
      </c>
      <c r="F916" s="792" t="s">
        <v>4295</v>
      </c>
    </row>
    <row r="917" spans="1:6" x14ac:dyDescent="0.15">
      <c r="A917" s="792" t="s">
        <v>4101</v>
      </c>
      <c r="B917" s="792" t="s">
        <v>4296</v>
      </c>
      <c r="C917" s="792" t="s">
        <v>4103</v>
      </c>
      <c r="D917" s="792" t="s">
        <v>4297</v>
      </c>
      <c r="E917" s="793" t="str">
        <f t="shared" si="14"/>
        <v>長野県白馬村</v>
      </c>
      <c r="F917" s="792" t="s">
        <v>4298</v>
      </c>
    </row>
    <row r="918" spans="1:6" x14ac:dyDescent="0.15">
      <c r="A918" s="792" t="s">
        <v>4101</v>
      </c>
      <c r="B918" s="792" t="s">
        <v>4299</v>
      </c>
      <c r="C918" s="792" t="s">
        <v>4103</v>
      </c>
      <c r="D918" s="792" t="s">
        <v>4300</v>
      </c>
      <c r="E918" s="793" t="str">
        <f t="shared" si="14"/>
        <v>長野県小谷村</v>
      </c>
      <c r="F918" s="792" t="s">
        <v>4301</v>
      </c>
    </row>
    <row r="919" spans="1:6" x14ac:dyDescent="0.15">
      <c r="A919" s="792" t="s">
        <v>4101</v>
      </c>
      <c r="B919" s="792" t="s">
        <v>4302</v>
      </c>
      <c r="C919" s="792" t="s">
        <v>4103</v>
      </c>
      <c r="D919" s="792" t="s">
        <v>4303</v>
      </c>
      <c r="E919" s="793" t="str">
        <f t="shared" si="14"/>
        <v>長野県坂城町</v>
      </c>
      <c r="F919" s="792" t="s">
        <v>4304</v>
      </c>
    </row>
    <row r="920" spans="1:6" x14ac:dyDescent="0.15">
      <c r="A920" s="792" t="s">
        <v>4101</v>
      </c>
      <c r="B920" s="792" t="s">
        <v>4305</v>
      </c>
      <c r="C920" s="792" t="s">
        <v>4103</v>
      </c>
      <c r="D920" s="792" t="s">
        <v>4306</v>
      </c>
      <c r="E920" s="793" t="str">
        <f t="shared" si="14"/>
        <v>長野県小布施町</v>
      </c>
      <c r="F920" s="792" t="s">
        <v>4307</v>
      </c>
    </row>
    <row r="921" spans="1:6" x14ac:dyDescent="0.15">
      <c r="A921" s="792" t="s">
        <v>4101</v>
      </c>
      <c r="B921" s="792" t="s">
        <v>3069</v>
      </c>
      <c r="C921" s="792" t="s">
        <v>4103</v>
      </c>
      <c r="D921" s="792" t="s">
        <v>3070</v>
      </c>
      <c r="E921" s="793" t="str">
        <f t="shared" si="14"/>
        <v>長野県高山村</v>
      </c>
      <c r="F921" s="792" t="s">
        <v>4308</v>
      </c>
    </row>
    <row r="922" spans="1:6" x14ac:dyDescent="0.15">
      <c r="A922" s="792" t="s">
        <v>4101</v>
      </c>
      <c r="B922" s="792" t="s">
        <v>4309</v>
      </c>
      <c r="C922" s="792" t="s">
        <v>4103</v>
      </c>
      <c r="D922" s="792" t="s">
        <v>4310</v>
      </c>
      <c r="E922" s="793" t="str">
        <f t="shared" si="14"/>
        <v>長野県山ノ内町</v>
      </c>
      <c r="F922" s="792" t="s">
        <v>4311</v>
      </c>
    </row>
    <row r="923" spans="1:6" x14ac:dyDescent="0.15">
      <c r="A923" s="792" t="s">
        <v>4101</v>
      </c>
      <c r="B923" s="792" t="s">
        <v>4312</v>
      </c>
      <c r="C923" s="792" t="s">
        <v>4103</v>
      </c>
      <c r="D923" s="792" t="s">
        <v>4313</v>
      </c>
      <c r="E923" s="793" t="str">
        <f t="shared" si="14"/>
        <v>長野県木島平村</v>
      </c>
      <c r="F923" s="792" t="s">
        <v>4314</v>
      </c>
    </row>
    <row r="924" spans="1:6" x14ac:dyDescent="0.15">
      <c r="A924" s="792" t="s">
        <v>4101</v>
      </c>
      <c r="B924" s="792" t="s">
        <v>4315</v>
      </c>
      <c r="C924" s="792" t="s">
        <v>4103</v>
      </c>
      <c r="D924" s="792" t="s">
        <v>4316</v>
      </c>
      <c r="E924" s="793" t="str">
        <f t="shared" si="14"/>
        <v>長野県野沢温泉村</v>
      </c>
      <c r="F924" s="792" t="s">
        <v>4317</v>
      </c>
    </row>
    <row r="925" spans="1:6" x14ac:dyDescent="0.15">
      <c r="A925" s="792" t="s">
        <v>4101</v>
      </c>
      <c r="B925" s="792" t="s">
        <v>4318</v>
      </c>
      <c r="C925" s="792" t="s">
        <v>4103</v>
      </c>
      <c r="D925" s="792" t="s">
        <v>4319</v>
      </c>
      <c r="E925" s="793" t="str">
        <f t="shared" si="14"/>
        <v>長野県信濃町</v>
      </c>
      <c r="F925" s="792" t="s">
        <v>4320</v>
      </c>
    </row>
    <row r="926" spans="1:6" x14ac:dyDescent="0.15">
      <c r="A926" s="792" t="s">
        <v>4101</v>
      </c>
      <c r="B926" s="792" t="s">
        <v>4321</v>
      </c>
      <c r="C926" s="792" t="s">
        <v>4103</v>
      </c>
      <c r="D926" s="792" t="s">
        <v>4322</v>
      </c>
      <c r="E926" s="793" t="str">
        <f t="shared" si="14"/>
        <v>長野県小川村</v>
      </c>
      <c r="F926" s="792" t="s">
        <v>4323</v>
      </c>
    </row>
    <row r="927" spans="1:6" x14ac:dyDescent="0.15">
      <c r="A927" s="792" t="s">
        <v>4101</v>
      </c>
      <c r="B927" s="792" t="s">
        <v>4324</v>
      </c>
      <c r="C927" s="792" t="s">
        <v>4103</v>
      </c>
      <c r="D927" s="792" t="s">
        <v>4325</v>
      </c>
      <c r="E927" s="793" t="str">
        <f t="shared" si="14"/>
        <v>長野県飯綱町</v>
      </c>
      <c r="F927" s="792" t="s">
        <v>4326</v>
      </c>
    </row>
    <row r="928" spans="1:6" x14ac:dyDescent="0.15">
      <c r="A928" s="792" t="s">
        <v>4101</v>
      </c>
      <c r="B928" s="792" t="s">
        <v>4327</v>
      </c>
      <c r="C928" s="792" t="s">
        <v>4103</v>
      </c>
      <c r="D928" s="792" t="s">
        <v>4328</v>
      </c>
      <c r="E928" s="793" t="str">
        <f t="shared" si="14"/>
        <v>長野県栄村</v>
      </c>
      <c r="F928" s="792" t="s">
        <v>4329</v>
      </c>
    </row>
    <row r="929" spans="1:6" x14ac:dyDescent="0.15">
      <c r="A929" s="794" t="s">
        <v>4330</v>
      </c>
      <c r="B929" s="795"/>
      <c r="C929" s="796" t="s">
        <v>4331</v>
      </c>
      <c r="D929" s="795"/>
      <c r="E929" s="793" t="str">
        <f t="shared" si="14"/>
        <v>岐阜県</v>
      </c>
      <c r="F929" s="794" t="s">
        <v>4332</v>
      </c>
    </row>
    <row r="930" spans="1:6" x14ac:dyDescent="0.15">
      <c r="A930" s="792" t="s">
        <v>4333</v>
      </c>
      <c r="B930" s="792" t="s">
        <v>4334</v>
      </c>
      <c r="C930" s="792" t="s">
        <v>4335</v>
      </c>
      <c r="D930" s="792" t="s">
        <v>4336</v>
      </c>
      <c r="E930" s="793" t="str">
        <f t="shared" si="14"/>
        <v>岐阜県岐阜市</v>
      </c>
      <c r="F930" s="792" t="s">
        <v>4337</v>
      </c>
    </row>
    <row r="931" spans="1:6" x14ac:dyDescent="0.15">
      <c r="A931" s="792" t="s">
        <v>4333</v>
      </c>
      <c r="B931" s="792" t="s">
        <v>4338</v>
      </c>
      <c r="C931" s="792" t="s">
        <v>4335</v>
      </c>
      <c r="D931" s="792" t="s">
        <v>4339</v>
      </c>
      <c r="E931" s="793" t="str">
        <f t="shared" si="14"/>
        <v>岐阜県大垣市</v>
      </c>
      <c r="F931" s="792" t="s">
        <v>4340</v>
      </c>
    </row>
    <row r="932" spans="1:6" x14ac:dyDescent="0.15">
      <c r="A932" s="792" t="s">
        <v>4333</v>
      </c>
      <c r="B932" s="792" t="s">
        <v>4341</v>
      </c>
      <c r="C932" s="792" t="s">
        <v>4335</v>
      </c>
      <c r="D932" s="792" t="s">
        <v>4342</v>
      </c>
      <c r="E932" s="793" t="str">
        <f t="shared" si="14"/>
        <v>岐阜県高山市</v>
      </c>
      <c r="F932" s="792" t="s">
        <v>4343</v>
      </c>
    </row>
    <row r="933" spans="1:6" x14ac:dyDescent="0.15">
      <c r="A933" s="792" t="s">
        <v>4333</v>
      </c>
      <c r="B933" s="792" t="s">
        <v>4344</v>
      </c>
      <c r="C933" s="792" t="s">
        <v>4335</v>
      </c>
      <c r="D933" s="792" t="s">
        <v>4345</v>
      </c>
      <c r="E933" s="793" t="str">
        <f t="shared" si="14"/>
        <v>岐阜県多治見市</v>
      </c>
      <c r="F933" s="792" t="s">
        <v>4346</v>
      </c>
    </row>
    <row r="934" spans="1:6" x14ac:dyDescent="0.15">
      <c r="A934" s="792" t="s">
        <v>4333</v>
      </c>
      <c r="B934" s="792" t="s">
        <v>4347</v>
      </c>
      <c r="C934" s="792" t="s">
        <v>4335</v>
      </c>
      <c r="D934" s="792" t="s">
        <v>4348</v>
      </c>
      <c r="E934" s="793" t="str">
        <f t="shared" si="14"/>
        <v>岐阜県関市</v>
      </c>
      <c r="F934" s="792" t="s">
        <v>4349</v>
      </c>
    </row>
    <row r="935" spans="1:6" x14ac:dyDescent="0.15">
      <c r="A935" s="792" t="s">
        <v>4333</v>
      </c>
      <c r="B935" s="792" t="s">
        <v>4350</v>
      </c>
      <c r="C935" s="792" t="s">
        <v>4335</v>
      </c>
      <c r="D935" s="792" t="s">
        <v>4351</v>
      </c>
      <c r="E935" s="793" t="str">
        <f t="shared" si="14"/>
        <v>岐阜県中津川市</v>
      </c>
      <c r="F935" s="792" t="s">
        <v>4352</v>
      </c>
    </row>
    <row r="936" spans="1:6" x14ac:dyDescent="0.15">
      <c r="A936" s="792" t="s">
        <v>4333</v>
      </c>
      <c r="B936" s="792" t="s">
        <v>4353</v>
      </c>
      <c r="C936" s="792" t="s">
        <v>4335</v>
      </c>
      <c r="D936" s="792" t="s">
        <v>4354</v>
      </c>
      <c r="E936" s="793" t="str">
        <f t="shared" si="14"/>
        <v>岐阜県美濃市</v>
      </c>
      <c r="F936" s="792" t="s">
        <v>4355</v>
      </c>
    </row>
    <row r="937" spans="1:6" x14ac:dyDescent="0.15">
      <c r="A937" s="792" t="s">
        <v>4333</v>
      </c>
      <c r="B937" s="792" t="s">
        <v>4356</v>
      </c>
      <c r="C937" s="792" t="s">
        <v>4335</v>
      </c>
      <c r="D937" s="792" t="s">
        <v>4357</v>
      </c>
      <c r="E937" s="793" t="str">
        <f t="shared" si="14"/>
        <v>岐阜県瑞浪市</v>
      </c>
      <c r="F937" s="792" t="s">
        <v>4358</v>
      </c>
    </row>
    <row r="938" spans="1:6" x14ac:dyDescent="0.15">
      <c r="A938" s="792" t="s">
        <v>4333</v>
      </c>
      <c r="B938" s="792" t="s">
        <v>4359</v>
      </c>
      <c r="C938" s="792" t="s">
        <v>4335</v>
      </c>
      <c r="D938" s="792" t="s">
        <v>4360</v>
      </c>
      <c r="E938" s="793" t="str">
        <f t="shared" si="14"/>
        <v>岐阜県羽島市</v>
      </c>
      <c r="F938" s="792" t="s">
        <v>4361</v>
      </c>
    </row>
    <row r="939" spans="1:6" x14ac:dyDescent="0.15">
      <c r="A939" s="792" t="s">
        <v>4333</v>
      </c>
      <c r="B939" s="792" t="s">
        <v>4362</v>
      </c>
      <c r="C939" s="792" t="s">
        <v>4335</v>
      </c>
      <c r="D939" s="792" t="s">
        <v>4363</v>
      </c>
      <c r="E939" s="793" t="str">
        <f t="shared" si="14"/>
        <v>岐阜県恵那市</v>
      </c>
      <c r="F939" s="792" t="s">
        <v>4364</v>
      </c>
    </row>
    <row r="940" spans="1:6" x14ac:dyDescent="0.15">
      <c r="A940" s="792" t="s">
        <v>4333</v>
      </c>
      <c r="B940" s="792" t="s">
        <v>4365</v>
      </c>
      <c r="C940" s="792" t="s">
        <v>4335</v>
      </c>
      <c r="D940" s="792" t="s">
        <v>4366</v>
      </c>
      <c r="E940" s="793" t="str">
        <f t="shared" si="14"/>
        <v>岐阜県美濃加茂市</v>
      </c>
      <c r="F940" s="792" t="s">
        <v>4367</v>
      </c>
    </row>
    <row r="941" spans="1:6" x14ac:dyDescent="0.15">
      <c r="A941" s="792" t="s">
        <v>4333</v>
      </c>
      <c r="B941" s="792" t="s">
        <v>4368</v>
      </c>
      <c r="C941" s="792" t="s">
        <v>4335</v>
      </c>
      <c r="D941" s="792" t="s">
        <v>4369</v>
      </c>
      <c r="E941" s="793" t="str">
        <f t="shared" si="14"/>
        <v>岐阜県土岐市</v>
      </c>
      <c r="F941" s="792" t="s">
        <v>4370</v>
      </c>
    </row>
    <row r="942" spans="1:6" x14ac:dyDescent="0.15">
      <c r="A942" s="792" t="s">
        <v>4333</v>
      </c>
      <c r="B942" s="792" t="s">
        <v>4371</v>
      </c>
      <c r="C942" s="792" t="s">
        <v>4335</v>
      </c>
      <c r="D942" s="792" t="s">
        <v>4372</v>
      </c>
      <c r="E942" s="793" t="str">
        <f t="shared" si="14"/>
        <v>岐阜県各務原市</v>
      </c>
      <c r="F942" s="792" t="s">
        <v>4373</v>
      </c>
    </row>
    <row r="943" spans="1:6" x14ac:dyDescent="0.15">
      <c r="A943" s="792" t="s">
        <v>4333</v>
      </c>
      <c r="B943" s="792" t="s">
        <v>4374</v>
      </c>
      <c r="C943" s="792" t="s">
        <v>4335</v>
      </c>
      <c r="D943" s="792" t="s">
        <v>4375</v>
      </c>
      <c r="E943" s="793" t="str">
        <f t="shared" si="14"/>
        <v>岐阜県可児市</v>
      </c>
      <c r="F943" s="792" t="s">
        <v>4376</v>
      </c>
    </row>
    <row r="944" spans="1:6" x14ac:dyDescent="0.15">
      <c r="A944" s="792" t="s">
        <v>4333</v>
      </c>
      <c r="B944" s="792" t="s">
        <v>4377</v>
      </c>
      <c r="C944" s="792" t="s">
        <v>4335</v>
      </c>
      <c r="D944" s="792" t="s">
        <v>2496</v>
      </c>
      <c r="E944" s="793" t="str">
        <f t="shared" si="14"/>
        <v>岐阜県山県市</v>
      </c>
      <c r="F944" s="792" t="s">
        <v>4378</v>
      </c>
    </row>
    <row r="945" spans="1:6" x14ac:dyDescent="0.15">
      <c r="A945" s="792" t="s">
        <v>4333</v>
      </c>
      <c r="B945" s="792" t="s">
        <v>4379</v>
      </c>
      <c r="C945" s="792" t="s">
        <v>4335</v>
      </c>
      <c r="D945" s="792" t="s">
        <v>4380</v>
      </c>
      <c r="E945" s="793" t="str">
        <f t="shared" si="14"/>
        <v>岐阜県瑞穂市</v>
      </c>
      <c r="F945" s="792" t="s">
        <v>4381</v>
      </c>
    </row>
    <row r="946" spans="1:6" x14ac:dyDescent="0.15">
      <c r="A946" s="792" t="s">
        <v>4333</v>
      </c>
      <c r="B946" s="792" t="s">
        <v>4382</v>
      </c>
      <c r="C946" s="792" t="s">
        <v>4335</v>
      </c>
      <c r="D946" s="792" t="s">
        <v>4383</v>
      </c>
      <c r="E946" s="793" t="str">
        <f t="shared" si="14"/>
        <v>岐阜県飛騨市</v>
      </c>
      <c r="F946" s="792" t="s">
        <v>4384</v>
      </c>
    </row>
    <row r="947" spans="1:6" x14ac:dyDescent="0.15">
      <c r="A947" s="792" t="s">
        <v>4333</v>
      </c>
      <c r="B947" s="792" t="s">
        <v>4385</v>
      </c>
      <c r="C947" s="792" t="s">
        <v>4335</v>
      </c>
      <c r="D947" s="792" t="s">
        <v>4386</v>
      </c>
      <c r="E947" s="793" t="str">
        <f t="shared" si="14"/>
        <v>岐阜県本巣市</v>
      </c>
      <c r="F947" s="792" t="s">
        <v>4387</v>
      </c>
    </row>
    <row r="948" spans="1:6" x14ac:dyDescent="0.15">
      <c r="A948" s="792" t="s">
        <v>4333</v>
      </c>
      <c r="B948" s="792" t="s">
        <v>4388</v>
      </c>
      <c r="C948" s="792" t="s">
        <v>4335</v>
      </c>
      <c r="D948" s="792" t="s">
        <v>4389</v>
      </c>
      <c r="E948" s="793" t="str">
        <f t="shared" si="14"/>
        <v>岐阜県郡上市</v>
      </c>
      <c r="F948" s="792" t="s">
        <v>4390</v>
      </c>
    </row>
    <row r="949" spans="1:6" x14ac:dyDescent="0.15">
      <c r="A949" s="792" t="s">
        <v>4333</v>
      </c>
      <c r="B949" s="792" t="s">
        <v>4391</v>
      </c>
      <c r="C949" s="792" t="s">
        <v>4335</v>
      </c>
      <c r="D949" s="792" t="s">
        <v>4392</v>
      </c>
      <c r="E949" s="793" t="str">
        <f t="shared" si="14"/>
        <v>岐阜県下呂市</v>
      </c>
      <c r="F949" s="792" t="s">
        <v>4393</v>
      </c>
    </row>
    <row r="950" spans="1:6" x14ac:dyDescent="0.15">
      <c r="A950" s="792" t="s">
        <v>4333</v>
      </c>
      <c r="B950" s="792" t="s">
        <v>4394</v>
      </c>
      <c r="C950" s="792" t="s">
        <v>4335</v>
      </c>
      <c r="D950" s="792" t="s">
        <v>4395</v>
      </c>
      <c r="E950" s="793" t="str">
        <f t="shared" si="14"/>
        <v>岐阜県海津市</v>
      </c>
      <c r="F950" s="792" t="s">
        <v>4396</v>
      </c>
    </row>
    <row r="951" spans="1:6" x14ac:dyDescent="0.15">
      <c r="A951" s="792" t="s">
        <v>4333</v>
      </c>
      <c r="B951" s="792" t="s">
        <v>4397</v>
      </c>
      <c r="C951" s="792" t="s">
        <v>4335</v>
      </c>
      <c r="D951" s="792" t="s">
        <v>4398</v>
      </c>
      <c r="E951" s="793" t="str">
        <f t="shared" si="14"/>
        <v>岐阜県岐南町</v>
      </c>
      <c r="F951" s="792" t="s">
        <v>4399</v>
      </c>
    </row>
    <row r="952" spans="1:6" x14ac:dyDescent="0.15">
      <c r="A952" s="792" t="s">
        <v>4333</v>
      </c>
      <c r="B952" s="792" t="s">
        <v>4400</v>
      </c>
      <c r="C952" s="792" t="s">
        <v>4335</v>
      </c>
      <c r="D952" s="792" t="s">
        <v>4401</v>
      </c>
      <c r="E952" s="793" t="str">
        <f t="shared" si="14"/>
        <v>岐阜県笠松町</v>
      </c>
      <c r="F952" s="792" t="s">
        <v>4402</v>
      </c>
    </row>
    <row r="953" spans="1:6" x14ac:dyDescent="0.15">
      <c r="A953" s="792" t="s">
        <v>4333</v>
      </c>
      <c r="B953" s="792" t="s">
        <v>4403</v>
      </c>
      <c r="C953" s="792" t="s">
        <v>4335</v>
      </c>
      <c r="D953" s="792" t="s">
        <v>4404</v>
      </c>
      <c r="E953" s="793" t="str">
        <f t="shared" si="14"/>
        <v>岐阜県養老町</v>
      </c>
      <c r="F953" s="792" t="s">
        <v>4405</v>
      </c>
    </row>
    <row r="954" spans="1:6" x14ac:dyDescent="0.15">
      <c r="A954" s="792" t="s">
        <v>4333</v>
      </c>
      <c r="B954" s="792" t="s">
        <v>4406</v>
      </c>
      <c r="C954" s="792" t="s">
        <v>4335</v>
      </c>
      <c r="D954" s="792" t="s">
        <v>4407</v>
      </c>
      <c r="E954" s="793" t="str">
        <f t="shared" si="14"/>
        <v>岐阜県垂井町</v>
      </c>
      <c r="F954" s="792" t="s">
        <v>4408</v>
      </c>
    </row>
    <row r="955" spans="1:6" x14ac:dyDescent="0.15">
      <c r="A955" s="792" t="s">
        <v>4333</v>
      </c>
      <c r="B955" s="792" t="s">
        <v>4409</v>
      </c>
      <c r="C955" s="792" t="s">
        <v>4335</v>
      </c>
      <c r="D955" s="792" t="s">
        <v>4410</v>
      </c>
      <c r="E955" s="793" t="str">
        <f t="shared" si="14"/>
        <v>岐阜県関ケ原町</v>
      </c>
      <c r="F955" s="792" t="s">
        <v>4411</v>
      </c>
    </row>
    <row r="956" spans="1:6" x14ac:dyDescent="0.15">
      <c r="A956" s="792" t="s">
        <v>4333</v>
      </c>
      <c r="B956" s="792" t="s">
        <v>4412</v>
      </c>
      <c r="C956" s="792" t="s">
        <v>4335</v>
      </c>
      <c r="D956" s="792" t="s">
        <v>4413</v>
      </c>
      <c r="E956" s="793" t="str">
        <f t="shared" si="14"/>
        <v>岐阜県神戸町</v>
      </c>
      <c r="F956" s="792" t="s">
        <v>4414</v>
      </c>
    </row>
    <row r="957" spans="1:6" x14ac:dyDescent="0.15">
      <c r="A957" s="792" t="s">
        <v>4333</v>
      </c>
      <c r="B957" s="792" t="s">
        <v>4415</v>
      </c>
      <c r="C957" s="792" t="s">
        <v>4335</v>
      </c>
      <c r="D957" s="792" t="s">
        <v>4416</v>
      </c>
      <c r="E957" s="793" t="str">
        <f t="shared" si="14"/>
        <v>岐阜県輪之内町</v>
      </c>
      <c r="F957" s="792" t="s">
        <v>4417</v>
      </c>
    </row>
    <row r="958" spans="1:6" x14ac:dyDescent="0.15">
      <c r="A958" s="792" t="s">
        <v>4333</v>
      </c>
      <c r="B958" s="792" t="s">
        <v>4418</v>
      </c>
      <c r="C958" s="792" t="s">
        <v>4335</v>
      </c>
      <c r="D958" s="792" t="s">
        <v>4419</v>
      </c>
      <c r="E958" s="793" t="str">
        <f t="shared" si="14"/>
        <v>岐阜県安八町</v>
      </c>
      <c r="F958" s="792" t="s">
        <v>4420</v>
      </c>
    </row>
    <row r="959" spans="1:6" x14ac:dyDescent="0.15">
      <c r="A959" s="792" t="s">
        <v>4333</v>
      </c>
      <c r="B959" s="792" t="s">
        <v>4421</v>
      </c>
      <c r="C959" s="792" t="s">
        <v>4335</v>
      </c>
      <c r="D959" s="792" t="s">
        <v>4422</v>
      </c>
      <c r="E959" s="793" t="str">
        <f t="shared" si="14"/>
        <v>岐阜県揖斐川町</v>
      </c>
      <c r="F959" s="792" t="s">
        <v>4423</v>
      </c>
    </row>
    <row r="960" spans="1:6" x14ac:dyDescent="0.15">
      <c r="A960" s="792" t="s">
        <v>4333</v>
      </c>
      <c r="B960" s="792" t="s">
        <v>4424</v>
      </c>
      <c r="C960" s="792" t="s">
        <v>4335</v>
      </c>
      <c r="D960" s="792" t="s">
        <v>4425</v>
      </c>
      <c r="E960" s="793" t="str">
        <f t="shared" si="14"/>
        <v>岐阜県大野町</v>
      </c>
      <c r="F960" s="792" t="s">
        <v>4426</v>
      </c>
    </row>
    <row r="961" spans="1:6" x14ac:dyDescent="0.15">
      <c r="A961" s="792" t="s">
        <v>4333</v>
      </c>
      <c r="B961" s="792" t="s">
        <v>2020</v>
      </c>
      <c r="C961" s="792" t="s">
        <v>4335</v>
      </c>
      <c r="D961" s="792" t="s">
        <v>2021</v>
      </c>
      <c r="E961" s="793" t="str">
        <f t="shared" si="14"/>
        <v>岐阜県池田町</v>
      </c>
      <c r="F961" s="792" t="s">
        <v>4427</v>
      </c>
    </row>
    <row r="962" spans="1:6" x14ac:dyDescent="0.15">
      <c r="A962" s="792" t="s">
        <v>4333</v>
      </c>
      <c r="B962" s="792" t="s">
        <v>4428</v>
      </c>
      <c r="C962" s="792" t="s">
        <v>4335</v>
      </c>
      <c r="D962" s="792" t="s">
        <v>4429</v>
      </c>
      <c r="E962" s="793" t="str">
        <f t="shared" si="14"/>
        <v>岐阜県北方町</v>
      </c>
      <c r="F962" s="792" t="s">
        <v>4430</v>
      </c>
    </row>
    <row r="963" spans="1:6" x14ac:dyDescent="0.15">
      <c r="A963" s="792" t="s">
        <v>4333</v>
      </c>
      <c r="B963" s="792" t="s">
        <v>4431</v>
      </c>
      <c r="C963" s="792" t="s">
        <v>4335</v>
      </c>
      <c r="D963" s="792" t="s">
        <v>4432</v>
      </c>
      <c r="E963" s="793" t="str">
        <f t="shared" ref="E963:E1026" si="15">CONCATENATE(A963,B963)</f>
        <v>岐阜県坂祝町</v>
      </c>
      <c r="F963" s="792" t="s">
        <v>4433</v>
      </c>
    </row>
    <row r="964" spans="1:6" x14ac:dyDescent="0.15">
      <c r="A964" s="792" t="s">
        <v>4333</v>
      </c>
      <c r="B964" s="792" t="s">
        <v>4434</v>
      </c>
      <c r="C964" s="792" t="s">
        <v>4335</v>
      </c>
      <c r="D964" s="792" t="s">
        <v>4435</v>
      </c>
      <c r="E964" s="793" t="str">
        <f t="shared" si="15"/>
        <v>岐阜県富加町</v>
      </c>
      <c r="F964" s="792" t="s">
        <v>4436</v>
      </c>
    </row>
    <row r="965" spans="1:6" x14ac:dyDescent="0.15">
      <c r="A965" s="792" t="s">
        <v>4333</v>
      </c>
      <c r="B965" s="792" t="s">
        <v>4437</v>
      </c>
      <c r="C965" s="792" t="s">
        <v>4335</v>
      </c>
      <c r="D965" s="792" t="s">
        <v>4438</v>
      </c>
      <c r="E965" s="793" t="str">
        <f t="shared" si="15"/>
        <v>岐阜県川辺町</v>
      </c>
      <c r="F965" s="792" t="s">
        <v>4439</v>
      </c>
    </row>
    <row r="966" spans="1:6" x14ac:dyDescent="0.15">
      <c r="A966" s="792" t="s">
        <v>4333</v>
      </c>
      <c r="B966" s="792" t="s">
        <v>4440</v>
      </c>
      <c r="C966" s="792" t="s">
        <v>4335</v>
      </c>
      <c r="D966" s="792" t="s">
        <v>4441</v>
      </c>
      <c r="E966" s="793" t="str">
        <f t="shared" si="15"/>
        <v>岐阜県七宗町</v>
      </c>
      <c r="F966" s="792" t="s">
        <v>4442</v>
      </c>
    </row>
    <row r="967" spans="1:6" x14ac:dyDescent="0.15">
      <c r="A967" s="792" t="s">
        <v>4333</v>
      </c>
      <c r="B967" s="792" t="s">
        <v>4443</v>
      </c>
      <c r="C967" s="792" t="s">
        <v>4335</v>
      </c>
      <c r="D967" s="792" t="s">
        <v>4444</v>
      </c>
      <c r="E967" s="793" t="str">
        <f t="shared" si="15"/>
        <v>岐阜県八百津町</v>
      </c>
      <c r="F967" s="792" t="s">
        <v>4445</v>
      </c>
    </row>
    <row r="968" spans="1:6" x14ac:dyDescent="0.15">
      <c r="A968" s="792" t="s">
        <v>4333</v>
      </c>
      <c r="B968" s="792" t="s">
        <v>4446</v>
      </c>
      <c r="C968" s="792" t="s">
        <v>4335</v>
      </c>
      <c r="D968" s="792" t="s">
        <v>4447</v>
      </c>
      <c r="E968" s="793" t="str">
        <f t="shared" si="15"/>
        <v>岐阜県白川町</v>
      </c>
      <c r="F968" s="792" t="s">
        <v>4448</v>
      </c>
    </row>
    <row r="969" spans="1:6" x14ac:dyDescent="0.15">
      <c r="A969" s="792" t="s">
        <v>4333</v>
      </c>
      <c r="B969" s="792" t="s">
        <v>4449</v>
      </c>
      <c r="C969" s="792" t="s">
        <v>4335</v>
      </c>
      <c r="D969" s="792" t="s">
        <v>4450</v>
      </c>
      <c r="E969" s="793" t="str">
        <f t="shared" si="15"/>
        <v>岐阜県東白川村</v>
      </c>
      <c r="F969" s="792" t="s">
        <v>4451</v>
      </c>
    </row>
    <row r="970" spans="1:6" x14ac:dyDescent="0.15">
      <c r="A970" s="792" t="s">
        <v>4333</v>
      </c>
      <c r="B970" s="792" t="s">
        <v>4452</v>
      </c>
      <c r="C970" s="792" t="s">
        <v>4335</v>
      </c>
      <c r="D970" s="792" t="s">
        <v>4453</v>
      </c>
      <c r="E970" s="793" t="str">
        <f t="shared" si="15"/>
        <v>岐阜県御嵩町</v>
      </c>
      <c r="F970" s="792" t="s">
        <v>4454</v>
      </c>
    </row>
    <row r="971" spans="1:6" x14ac:dyDescent="0.15">
      <c r="A971" s="792" t="s">
        <v>4333</v>
      </c>
      <c r="B971" s="792" t="s">
        <v>4455</v>
      </c>
      <c r="C971" s="792" t="s">
        <v>4335</v>
      </c>
      <c r="D971" s="792" t="s">
        <v>4456</v>
      </c>
      <c r="E971" s="793" t="str">
        <f t="shared" si="15"/>
        <v>岐阜県白川村</v>
      </c>
      <c r="F971" s="792" t="s">
        <v>4457</v>
      </c>
    </row>
    <row r="972" spans="1:6" x14ac:dyDescent="0.15">
      <c r="A972" s="794" t="s">
        <v>4458</v>
      </c>
      <c r="B972" s="795"/>
      <c r="C972" s="796" t="s">
        <v>4459</v>
      </c>
      <c r="D972" s="795"/>
      <c r="E972" s="793" t="str">
        <f t="shared" si="15"/>
        <v>静岡県</v>
      </c>
      <c r="F972" s="794" t="s">
        <v>4460</v>
      </c>
    </row>
    <row r="973" spans="1:6" x14ac:dyDescent="0.15">
      <c r="A973" s="792" t="s">
        <v>4461</v>
      </c>
      <c r="B973" s="792" t="s">
        <v>4462</v>
      </c>
      <c r="C973" s="792" t="s">
        <v>4463</v>
      </c>
      <c r="D973" s="792" t="s">
        <v>4464</v>
      </c>
      <c r="E973" s="793" t="str">
        <f t="shared" si="15"/>
        <v>静岡県静岡市</v>
      </c>
      <c r="F973" s="792" t="s">
        <v>4465</v>
      </c>
    </row>
    <row r="974" spans="1:6" x14ac:dyDescent="0.15">
      <c r="A974" s="792" t="s">
        <v>4461</v>
      </c>
      <c r="B974" s="792" t="s">
        <v>4466</v>
      </c>
      <c r="C974" s="792" t="s">
        <v>4463</v>
      </c>
      <c r="D974" s="792" t="s">
        <v>4467</v>
      </c>
      <c r="E974" s="793" t="str">
        <f t="shared" si="15"/>
        <v>静岡県浜松市</v>
      </c>
      <c r="F974" s="792" t="s">
        <v>4468</v>
      </c>
    </row>
    <row r="975" spans="1:6" x14ac:dyDescent="0.15">
      <c r="A975" s="792" t="s">
        <v>4461</v>
      </c>
      <c r="B975" s="792" t="s">
        <v>4469</v>
      </c>
      <c r="C975" s="792" t="s">
        <v>4463</v>
      </c>
      <c r="D975" s="792" t="s">
        <v>4470</v>
      </c>
      <c r="E975" s="793" t="str">
        <f t="shared" si="15"/>
        <v>静岡県沼津市</v>
      </c>
      <c r="F975" s="792" t="s">
        <v>4471</v>
      </c>
    </row>
    <row r="976" spans="1:6" x14ac:dyDescent="0.15">
      <c r="A976" s="792" t="s">
        <v>4461</v>
      </c>
      <c r="B976" s="792" t="s">
        <v>4472</v>
      </c>
      <c r="C976" s="792" t="s">
        <v>4463</v>
      </c>
      <c r="D976" s="792" t="s">
        <v>4473</v>
      </c>
      <c r="E976" s="793" t="str">
        <f t="shared" si="15"/>
        <v>静岡県熱海市</v>
      </c>
      <c r="F976" s="792" t="s">
        <v>4474</v>
      </c>
    </row>
    <row r="977" spans="1:6" x14ac:dyDescent="0.15">
      <c r="A977" s="792" t="s">
        <v>4461</v>
      </c>
      <c r="B977" s="792" t="s">
        <v>4475</v>
      </c>
      <c r="C977" s="792" t="s">
        <v>4463</v>
      </c>
      <c r="D977" s="792" t="s">
        <v>4476</v>
      </c>
      <c r="E977" s="793" t="str">
        <f t="shared" si="15"/>
        <v>静岡県三島市</v>
      </c>
      <c r="F977" s="792" t="s">
        <v>4477</v>
      </c>
    </row>
    <row r="978" spans="1:6" x14ac:dyDescent="0.15">
      <c r="A978" s="792" t="s">
        <v>4461</v>
      </c>
      <c r="B978" s="792" t="s">
        <v>4478</v>
      </c>
      <c r="C978" s="792" t="s">
        <v>4463</v>
      </c>
      <c r="D978" s="792" t="s">
        <v>4479</v>
      </c>
      <c r="E978" s="793" t="str">
        <f t="shared" si="15"/>
        <v>静岡県富士宮市</v>
      </c>
      <c r="F978" s="792" t="s">
        <v>4480</v>
      </c>
    </row>
    <row r="979" spans="1:6" x14ac:dyDescent="0.15">
      <c r="A979" s="792" t="s">
        <v>4461</v>
      </c>
      <c r="B979" s="792" t="s">
        <v>4481</v>
      </c>
      <c r="C979" s="792" t="s">
        <v>4463</v>
      </c>
      <c r="D979" s="792" t="s">
        <v>4482</v>
      </c>
      <c r="E979" s="793" t="str">
        <f t="shared" si="15"/>
        <v>静岡県伊東市</v>
      </c>
      <c r="F979" s="792" t="s">
        <v>4483</v>
      </c>
    </row>
    <row r="980" spans="1:6" x14ac:dyDescent="0.15">
      <c r="A980" s="792" t="s">
        <v>4461</v>
      </c>
      <c r="B980" s="792" t="s">
        <v>4484</v>
      </c>
      <c r="C980" s="792" t="s">
        <v>4463</v>
      </c>
      <c r="D980" s="792" t="s">
        <v>4485</v>
      </c>
      <c r="E980" s="793" t="str">
        <f t="shared" si="15"/>
        <v>静岡県島田市</v>
      </c>
      <c r="F980" s="792" t="s">
        <v>4486</v>
      </c>
    </row>
    <row r="981" spans="1:6" x14ac:dyDescent="0.15">
      <c r="A981" s="792" t="s">
        <v>4461</v>
      </c>
      <c r="B981" s="792" t="s">
        <v>4487</v>
      </c>
      <c r="C981" s="792" t="s">
        <v>4463</v>
      </c>
      <c r="D981" s="792" t="s">
        <v>4488</v>
      </c>
      <c r="E981" s="793" t="str">
        <f t="shared" si="15"/>
        <v>静岡県富士市</v>
      </c>
      <c r="F981" s="792" t="s">
        <v>4489</v>
      </c>
    </row>
    <row r="982" spans="1:6" x14ac:dyDescent="0.15">
      <c r="A982" s="792" t="s">
        <v>4461</v>
      </c>
      <c r="B982" s="792" t="s">
        <v>4490</v>
      </c>
      <c r="C982" s="792" t="s">
        <v>4463</v>
      </c>
      <c r="D982" s="792" t="s">
        <v>4491</v>
      </c>
      <c r="E982" s="793" t="str">
        <f t="shared" si="15"/>
        <v>静岡県磐田市</v>
      </c>
      <c r="F982" s="792" t="s">
        <v>4492</v>
      </c>
    </row>
    <row r="983" spans="1:6" x14ac:dyDescent="0.15">
      <c r="A983" s="792" t="s">
        <v>4461</v>
      </c>
      <c r="B983" s="792" t="s">
        <v>4493</v>
      </c>
      <c r="C983" s="792" t="s">
        <v>4463</v>
      </c>
      <c r="D983" s="792" t="s">
        <v>4494</v>
      </c>
      <c r="E983" s="793" t="str">
        <f t="shared" si="15"/>
        <v>静岡県焼津市</v>
      </c>
      <c r="F983" s="792" t="s">
        <v>4495</v>
      </c>
    </row>
    <row r="984" spans="1:6" x14ac:dyDescent="0.15">
      <c r="A984" s="792" t="s">
        <v>4461</v>
      </c>
      <c r="B984" s="792" t="s">
        <v>4496</v>
      </c>
      <c r="C984" s="792" t="s">
        <v>4463</v>
      </c>
      <c r="D984" s="792" t="s">
        <v>4497</v>
      </c>
      <c r="E984" s="793" t="str">
        <f t="shared" si="15"/>
        <v>静岡県掛川市</v>
      </c>
      <c r="F984" s="792" t="s">
        <v>4498</v>
      </c>
    </row>
    <row r="985" spans="1:6" x14ac:dyDescent="0.15">
      <c r="A985" s="792" t="s">
        <v>4461</v>
      </c>
      <c r="B985" s="792" t="s">
        <v>4499</v>
      </c>
      <c r="C985" s="792" t="s">
        <v>4463</v>
      </c>
      <c r="D985" s="792" t="s">
        <v>4500</v>
      </c>
      <c r="E985" s="793" t="str">
        <f t="shared" si="15"/>
        <v>静岡県藤枝市</v>
      </c>
      <c r="F985" s="792" t="s">
        <v>4501</v>
      </c>
    </row>
    <row r="986" spans="1:6" x14ac:dyDescent="0.15">
      <c r="A986" s="792" t="s">
        <v>4461</v>
      </c>
      <c r="B986" s="792" t="s">
        <v>4502</v>
      </c>
      <c r="C986" s="792" t="s">
        <v>4463</v>
      </c>
      <c r="D986" s="792" t="s">
        <v>4503</v>
      </c>
      <c r="E986" s="793" t="str">
        <f t="shared" si="15"/>
        <v>静岡県御殿場市</v>
      </c>
      <c r="F986" s="792" t="s">
        <v>4504</v>
      </c>
    </row>
    <row r="987" spans="1:6" x14ac:dyDescent="0.15">
      <c r="A987" s="792" t="s">
        <v>4461</v>
      </c>
      <c r="B987" s="792" t="s">
        <v>4505</v>
      </c>
      <c r="C987" s="792" t="s">
        <v>4463</v>
      </c>
      <c r="D987" s="792" t="s">
        <v>4506</v>
      </c>
      <c r="E987" s="793" t="str">
        <f t="shared" si="15"/>
        <v>静岡県袋井市</v>
      </c>
      <c r="F987" s="792" t="s">
        <v>4507</v>
      </c>
    </row>
    <row r="988" spans="1:6" x14ac:dyDescent="0.15">
      <c r="A988" s="792" t="s">
        <v>4461</v>
      </c>
      <c r="B988" s="792" t="s">
        <v>4508</v>
      </c>
      <c r="C988" s="792" t="s">
        <v>4463</v>
      </c>
      <c r="D988" s="792" t="s">
        <v>4509</v>
      </c>
      <c r="E988" s="793" t="str">
        <f t="shared" si="15"/>
        <v>静岡県下田市</v>
      </c>
      <c r="F988" s="792" t="s">
        <v>4510</v>
      </c>
    </row>
    <row r="989" spans="1:6" x14ac:dyDescent="0.15">
      <c r="A989" s="792" t="s">
        <v>4461</v>
      </c>
      <c r="B989" s="792" t="s">
        <v>4511</v>
      </c>
      <c r="C989" s="792" t="s">
        <v>4463</v>
      </c>
      <c r="D989" s="792" t="s">
        <v>4512</v>
      </c>
      <c r="E989" s="793" t="str">
        <f t="shared" si="15"/>
        <v>静岡県裾野市</v>
      </c>
      <c r="F989" s="792" t="s">
        <v>4513</v>
      </c>
    </row>
    <row r="990" spans="1:6" x14ac:dyDescent="0.15">
      <c r="A990" s="792" t="s">
        <v>4461</v>
      </c>
      <c r="B990" s="792" t="s">
        <v>4514</v>
      </c>
      <c r="C990" s="792" t="s">
        <v>4463</v>
      </c>
      <c r="D990" s="792" t="s">
        <v>4515</v>
      </c>
      <c r="E990" s="793" t="str">
        <f t="shared" si="15"/>
        <v>静岡県湖西市</v>
      </c>
      <c r="F990" s="792" t="s">
        <v>4516</v>
      </c>
    </row>
    <row r="991" spans="1:6" x14ac:dyDescent="0.15">
      <c r="A991" s="792" t="s">
        <v>4461</v>
      </c>
      <c r="B991" s="792" t="s">
        <v>4517</v>
      </c>
      <c r="C991" s="792" t="s">
        <v>4463</v>
      </c>
      <c r="D991" s="792" t="s">
        <v>4518</v>
      </c>
      <c r="E991" s="793" t="str">
        <f t="shared" si="15"/>
        <v>静岡県伊豆市</v>
      </c>
      <c r="F991" s="792" t="s">
        <v>4519</v>
      </c>
    </row>
    <row r="992" spans="1:6" x14ac:dyDescent="0.15">
      <c r="A992" s="792" t="s">
        <v>4461</v>
      </c>
      <c r="B992" s="792" t="s">
        <v>4520</v>
      </c>
      <c r="C992" s="792" t="s">
        <v>4463</v>
      </c>
      <c r="D992" s="792" t="s">
        <v>4521</v>
      </c>
      <c r="E992" s="793" t="str">
        <f t="shared" si="15"/>
        <v>静岡県御前崎市</v>
      </c>
      <c r="F992" s="792" t="s">
        <v>4522</v>
      </c>
    </row>
    <row r="993" spans="1:6" x14ac:dyDescent="0.15">
      <c r="A993" s="792" t="s">
        <v>4461</v>
      </c>
      <c r="B993" s="792" t="s">
        <v>4523</v>
      </c>
      <c r="C993" s="792" t="s">
        <v>4463</v>
      </c>
      <c r="D993" s="792" t="s">
        <v>4524</v>
      </c>
      <c r="E993" s="793" t="str">
        <f t="shared" si="15"/>
        <v>静岡県菊川市</v>
      </c>
      <c r="F993" s="792" t="s">
        <v>4525</v>
      </c>
    </row>
    <row r="994" spans="1:6" x14ac:dyDescent="0.15">
      <c r="A994" s="792" t="s">
        <v>4461</v>
      </c>
      <c r="B994" s="792" t="s">
        <v>4526</v>
      </c>
      <c r="C994" s="792" t="s">
        <v>4463</v>
      </c>
      <c r="D994" s="792" t="s">
        <v>4527</v>
      </c>
      <c r="E994" s="793" t="str">
        <f t="shared" si="15"/>
        <v>静岡県伊豆の国市</v>
      </c>
      <c r="F994" s="792" t="s">
        <v>4528</v>
      </c>
    </row>
    <row r="995" spans="1:6" x14ac:dyDescent="0.15">
      <c r="A995" s="792" t="s">
        <v>4461</v>
      </c>
      <c r="B995" s="792" t="s">
        <v>4529</v>
      </c>
      <c r="C995" s="792" t="s">
        <v>4463</v>
      </c>
      <c r="D995" s="792" t="s">
        <v>4530</v>
      </c>
      <c r="E995" s="793" t="str">
        <f t="shared" si="15"/>
        <v>静岡県牧之原市</v>
      </c>
      <c r="F995" s="792" t="s">
        <v>4531</v>
      </c>
    </row>
    <row r="996" spans="1:6" x14ac:dyDescent="0.15">
      <c r="A996" s="792" t="s">
        <v>4461</v>
      </c>
      <c r="B996" s="792" t="s">
        <v>4532</v>
      </c>
      <c r="C996" s="792" t="s">
        <v>4463</v>
      </c>
      <c r="D996" s="792" t="s">
        <v>4533</v>
      </c>
      <c r="E996" s="793" t="str">
        <f t="shared" si="15"/>
        <v>静岡県東伊豆町</v>
      </c>
      <c r="F996" s="792" t="s">
        <v>4534</v>
      </c>
    </row>
    <row r="997" spans="1:6" x14ac:dyDescent="0.15">
      <c r="A997" s="792" t="s">
        <v>4461</v>
      </c>
      <c r="B997" s="792" t="s">
        <v>4535</v>
      </c>
      <c r="C997" s="792" t="s">
        <v>4463</v>
      </c>
      <c r="D997" s="792" t="s">
        <v>4536</v>
      </c>
      <c r="E997" s="793" t="str">
        <f t="shared" si="15"/>
        <v>静岡県河津町</v>
      </c>
      <c r="F997" s="792" t="s">
        <v>4537</v>
      </c>
    </row>
    <row r="998" spans="1:6" x14ac:dyDescent="0.15">
      <c r="A998" s="792" t="s">
        <v>4461</v>
      </c>
      <c r="B998" s="792" t="s">
        <v>4538</v>
      </c>
      <c r="C998" s="792" t="s">
        <v>4463</v>
      </c>
      <c r="D998" s="792" t="s">
        <v>4539</v>
      </c>
      <c r="E998" s="793" t="str">
        <f t="shared" si="15"/>
        <v>静岡県南伊豆町</v>
      </c>
      <c r="F998" s="792" t="s">
        <v>4540</v>
      </c>
    </row>
    <row r="999" spans="1:6" x14ac:dyDescent="0.15">
      <c r="A999" s="792" t="s">
        <v>4461</v>
      </c>
      <c r="B999" s="792" t="s">
        <v>4541</v>
      </c>
      <c r="C999" s="792" t="s">
        <v>4463</v>
      </c>
      <c r="D999" s="792" t="s">
        <v>4542</v>
      </c>
      <c r="E999" s="793" t="str">
        <f t="shared" si="15"/>
        <v>静岡県松崎町</v>
      </c>
      <c r="F999" s="792" t="s">
        <v>4543</v>
      </c>
    </row>
    <row r="1000" spans="1:6" x14ac:dyDescent="0.15">
      <c r="A1000" s="792" t="s">
        <v>4461</v>
      </c>
      <c r="B1000" s="792" t="s">
        <v>4544</v>
      </c>
      <c r="C1000" s="792" t="s">
        <v>4463</v>
      </c>
      <c r="D1000" s="792" t="s">
        <v>4545</v>
      </c>
      <c r="E1000" s="793" t="str">
        <f t="shared" si="15"/>
        <v>静岡県西伊豆町</v>
      </c>
      <c r="F1000" s="792" t="s">
        <v>4546</v>
      </c>
    </row>
    <row r="1001" spans="1:6" x14ac:dyDescent="0.15">
      <c r="A1001" s="792" t="s">
        <v>4461</v>
      </c>
      <c r="B1001" s="792" t="s">
        <v>4547</v>
      </c>
      <c r="C1001" s="792" t="s">
        <v>4463</v>
      </c>
      <c r="D1001" s="792" t="s">
        <v>4548</v>
      </c>
      <c r="E1001" s="793" t="str">
        <f t="shared" si="15"/>
        <v>静岡県函南町</v>
      </c>
      <c r="F1001" s="792" t="s">
        <v>4549</v>
      </c>
    </row>
    <row r="1002" spans="1:6" x14ac:dyDescent="0.15">
      <c r="A1002" s="792" t="s">
        <v>4461</v>
      </c>
      <c r="B1002" s="792" t="s">
        <v>1999</v>
      </c>
      <c r="C1002" s="792" t="s">
        <v>4463</v>
      </c>
      <c r="D1002" s="792" t="s">
        <v>2000</v>
      </c>
      <c r="E1002" s="793" t="str">
        <f t="shared" si="15"/>
        <v>静岡県清水町</v>
      </c>
      <c r="F1002" s="792" t="s">
        <v>4550</v>
      </c>
    </row>
    <row r="1003" spans="1:6" x14ac:dyDescent="0.15">
      <c r="A1003" s="792" t="s">
        <v>4461</v>
      </c>
      <c r="B1003" s="792" t="s">
        <v>4551</v>
      </c>
      <c r="C1003" s="792" t="s">
        <v>4463</v>
      </c>
      <c r="D1003" s="792" t="s">
        <v>4552</v>
      </c>
      <c r="E1003" s="793" t="str">
        <f t="shared" si="15"/>
        <v>静岡県長泉町</v>
      </c>
      <c r="F1003" s="792" t="s">
        <v>4553</v>
      </c>
    </row>
    <row r="1004" spans="1:6" x14ac:dyDescent="0.15">
      <c r="A1004" s="792" t="s">
        <v>4461</v>
      </c>
      <c r="B1004" s="792" t="s">
        <v>4554</v>
      </c>
      <c r="C1004" s="792" t="s">
        <v>4463</v>
      </c>
      <c r="D1004" s="792" t="s">
        <v>4555</v>
      </c>
      <c r="E1004" s="793" t="str">
        <f t="shared" si="15"/>
        <v>静岡県小山町</v>
      </c>
      <c r="F1004" s="792" t="s">
        <v>4556</v>
      </c>
    </row>
    <row r="1005" spans="1:6" x14ac:dyDescent="0.15">
      <c r="A1005" s="792" t="s">
        <v>4461</v>
      </c>
      <c r="B1005" s="792" t="s">
        <v>4557</v>
      </c>
      <c r="C1005" s="792" t="s">
        <v>4463</v>
      </c>
      <c r="D1005" s="792" t="s">
        <v>4558</v>
      </c>
      <c r="E1005" s="793" t="str">
        <f t="shared" si="15"/>
        <v>静岡県吉田町</v>
      </c>
      <c r="F1005" s="792" t="s">
        <v>4559</v>
      </c>
    </row>
    <row r="1006" spans="1:6" x14ac:dyDescent="0.15">
      <c r="A1006" s="792" t="s">
        <v>4461</v>
      </c>
      <c r="B1006" s="792" t="s">
        <v>4560</v>
      </c>
      <c r="C1006" s="792" t="s">
        <v>4463</v>
      </c>
      <c r="D1006" s="792" t="s">
        <v>4561</v>
      </c>
      <c r="E1006" s="793" t="str">
        <f t="shared" si="15"/>
        <v>静岡県川根本町</v>
      </c>
      <c r="F1006" s="792" t="s">
        <v>4562</v>
      </c>
    </row>
    <row r="1007" spans="1:6" x14ac:dyDescent="0.15">
      <c r="A1007" s="792" t="s">
        <v>4461</v>
      </c>
      <c r="B1007" s="792" t="s">
        <v>1664</v>
      </c>
      <c r="C1007" s="792" t="s">
        <v>4463</v>
      </c>
      <c r="D1007" s="792" t="s">
        <v>1665</v>
      </c>
      <c r="E1007" s="793" t="str">
        <f t="shared" si="15"/>
        <v>静岡県森町</v>
      </c>
      <c r="F1007" s="792" t="s">
        <v>4563</v>
      </c>
    </row>
    <row r="1008" spans="1:6" x14ac:dyDescent="0.15">
      <c r="A1008" s="794" t="s">
        <v>4564</v>
      </c>
      <c r="B1008" s="795"/>
      <c r="C1008" s="796" t="s">
        <v>4565</v>
      </c>
      <c r="D1008" s="795"/>
      <c r="E1008" s="793" t="str">
        <f t="shared" si="15"/>
        <v>愛知県</v>
      </c>
      <c r="F1008" s="794" t="s">
        <v>4566</v>
      </c>
    </row>
    <row r="1009" spans="1:6" x14ac:dyDescent="0.15">
      <c r="A1009" s="792" t="s">
        <v>4567</v>
      </c>
      <c r="B1009" s="792" t="s">
        <v>4568</v>
      </c>
      <c r="C1009" s="792" t="s">
        <v>4569</v>
      </c>
      <c r="D1009" s="792" t="s">
        <v>4570</v>
      </c>
      <c r="E1009" s="793" t="str">
        <f t="shared" si="15"/>
        <v>愛知県名古屋市</v>
      </c>
      <c r="F1009" s="792" t="s">
        <v>4571</v>
      </c>
    </row>
    <row r="1010" spans="1:6" x14ac:dyDescent="0.15">
      <c r="A1010" s="792" t="s">
        <v>4567</v>
      </c>
      <c r="B1010" s="792" t="s">
        <v>4572</v>
      </c>
      <c r="C1010" s="792" t="s">
        <v>4569</v>
      </c>
      <c r="D1010" s="792" t="s">
        <v>4573</v>
      </c>
      <c r="E1010" s="793" t="str">
        <f t="shared" si="15"/>
        <v>愛知県豊橋市</v>
      </c>
      <c r="F1010" s="792" t="s">
        <v>4574</v>
      </c>
    </row>
    <row r="1011" spans="1:6" x14ac:dyDescent="0.15">
      <c r="A1011" s="792" t="s">
        <v>4567</v>
      </c>
      <c r="B1011" s="792" t="s">
        <v>4575</v>
      </c>
      <c r="C1011" s="792" t="s">
        <v>4569</v>
      </c>
      <c r="D1011" s="792" t="s">
        <v>4576</v>
      </c>
      <c r="E1011" s="793" t="str">
        <f t="shared" si="15"/>
        <v>愛知県岡崎市</v>
      </c>
      <c r="F1011" s="792" t="s">
        <v>4577</v>
      </c>
    </row>
    <row r="1012" spans="1:6" x14ac:dyDescent="0.15">
      <c r="A1012" s="792" t="s">
        <v>4567</v>
      </c>
      <c r="B1012" s="792" t="s">
        <v>4578</v>
      </c>
      <c r="C1012" s="792" t="s">
        <v>4569</v>
      </c>
      <c r="D1012" s="792" t="s">
        <v>4579</v>
      </c>
      <c r="E1012" s="793" t="str">
        <f t="shared" si="15"/>
        <v>愛知県一宮市</v>
      </c>
      <c r="F1012" s="792" t="s">
        <v>4580</v>
      </c>
    </row>
    <row r="1013" spans="1:6" x14ac:dyDescent="0.15">
      <c r="A1013" s="792" t="s">
        <v>4567</v>
      </c>
      <c r="B1013" s="792" t="s">
        <v>4581</v>
      </c>
      <c r="C1013" s="792" t="s">
        <v>4569</v>
      </c>
      <c r="D1013" s="792" t="s">
        <v>4582</v>
      </c>
      <c r="E1013" s="793" t="str">
        <f t="shared" si="15"/>
        <v>愛知県瀬戸市</v>
      </c>
      <c r="F1013" s="792" t="s">
        <v>4583</v>
      </c>
    </row>
    <row r="1014" spans="1:6" x14ac:dyDescent="0.15">
      <c r="A1014" s="792" t="s">
        <v>4567</v>
      </c>
      <c r="B1014" s="792" t="s">
        <v>4584</v>
      </c>
      <c r="C1014" s="792" t="s">
        <v>4569</v>
      </c>
      <c r="D1014" s="792" t="s">
        <v>4585</v>
      </c>
      <c r="E1014" s="793" t="str">
        <f t="shared" si="15"/>
        <v>愛知県半田市</v>
      </c>
      <c r="F1014" s="792" t="s">
        <v>4586</v>
      </c>
    </row>
    <row r="1015" spans="1:6" x14ac:dyDescent="0.15">
      <c r="A1015" s="792" t="s">
        <v>4567</v>
      </c>
      <c r="B1015" s="792" t="s">
        <v>4587</v>
      </c>
      <c r="C1015" s="792" t="s">
        <v>4569</v>
      </c>
      <c r="D1015" s="792" t="s">
        <v>4588</v>
      </c>
      <c r="E1015" s="793" t="str">
        <f t="shared" si="15"/>
        <v>愛知県春日井市</v>
      </c>
      <c r="F1015" s="792" t="s">
        <v>4589</v>
      </c>
    </row>
    <row r="1016" spans="1:6" x14ac:dyDescent="0.15">
      <c r="A1016" s="792" t="s">
        <v>4567</v>
      </c>
      <c r="B1016" s="792" t="s">
        <v>4590</v>
      </c>
      <c r="C1016" s="792" t="s">
        <v>4569</v>
      </c>
      <c r="D1016" s="792" t="s">
        <v>4591</v>
      </c>
      <c r="E1016" s="793" t="str">
        <f t="shared" si="15"/>
        <v>愛知県豊川市</v>
      </c>
      <c r="F1016" s="792" t="s">
        <v>4592</v>
      </c>
    </row>
    <row r="1017" spans="1:6" x14ac:dyDescent="0.15">
      <c r="A1017" s="792" t="s">
        <v>4567</v>
      </c>
      <c r="B1017" s="792" t="s">
        <v>4593</v>
      </c>
      <c r="C1017" s="792" t="s">
        <v>4569</v>
      </c>
      <c r="D1017" s="792" t="s">
        <v>4594</v>
      </c>
      <c r="E1017" s="793" t="str">
        <f t="shared" si="15"/>
        <v>愛知県津島市</v>
      </c>
      <c r="F1017" s="792" t="s">
        <v>4595</v>
      </c>
    </row>
    <row r="1018" spans="1:6" x14ac:dyDescent="0.15">
      <c r="A1018" s="792" t="s">
        <v>4567</v>
      </c>
      <c r="B1018" s="792" t="s">
        <v>4596</v>
      </c>
      <c r="C1018" s="792" t="s">
        <v>4569</v>
      </c>
      <c r="D1018" s="792" t="s">
        <v>4597</v>
      </c>
      <c r="E1018" s="793" t="str">
        <f t="shared" si="15"/>
        <v>愛知県碧南市</v>
      </c>
      <c r="F1018" s="792" t="s">
        <v>4598</v>
      </c>
    </row>
    <row r="1019" spans="1:6" x14ac:dyDescent="0.15">
      <c r="A1019" s="792" t="s">
        <v>4567</v>
      </c>
      <c r="B1019" s="792" t="s">
        <v>4599</v>
      </c>
      <c r="C1019" s="792" t="s">
        <v>4569</v>
      </c>
      <c r="D1019" s="792" t="s">
        <v>4600</v>
      </c>
      <c r="E1019" s="793" t="str">
        <f t="shared" si="15"/>
        <v>愛知県刈谷市</v>
      </c>
      <c r="F1019" s="792" t="s">
        <v>4601</v>
      </c>
    </row>
    <row r="1020" spans="1:6" x14ac:dyDescent="0.15">
      <c r="A1020" s="792" t="s">
        <v>4567</v>
      </c>
      <c r="B1020" s="792" t="s">
        <v>4602</v>
      </c>
      <c r="C1020" s="792" t="s">
        <v>4569</v>
      </c>
      <c r="D1020" s="792" t="s">
        <v>4603</v>
      </c>
      <c r="E1020" s="793" t="str">
        <f t="shared" si="15"/>
        <v>愛知県豊田市</v>
      </c>
      <c r="F1020" s="792" t="s">
        <v>4604</v>
      </c>
    </row>
    <row r="1021" spans="1:6" x14ac:dyDescent="0.15">
      <c r="A1021" s="792" t="s">
        <v>4567</v>
      </c>
      <c r="B1021" s="792" t="s">
        <v>4605</v>
      </c>
      <c r="C1021" s="792" t="s">
        <v>4569</v>
      </c>
      <c r="D1021" s="792" t="s">
        <v>4606</v>
      </c>
      <c r="E1021" s="793" t="str">
        <f t="shared" si="15"/>
        <v>愛知県安城市</v>
      </c>
      <c r="F1021" s="792" t="s">
        <v>4607</v>
      </c>
    </row>
    <row r="1022" spans="1:6" x14ac:dyDescent="0.15">
      <c r="A1022" s="792" t="s">
        <v>4567</v>
      </c>
      <c r="B1022" s="792" t="s">
        <v>4608</v>
      </c>
      <c r="C1022" s="792" t="s">
        <v>4569</v>
      </c>
      <c r="D1022" s="792" t="s">
        <v>4609</v>
      </c>
      <c r="E1022" s="793" t="str">
        <f t="shared" si="15"/>
        <v>愛知県西尾市</v>
      </c>
      <c r="F1022" s="792" t="s">
        <v>4610</v>
      </c>
    </row>
    <row r="1023" spans="1:6" x14ac:dyDescent="0.15">
      <c r="A1023" s="792" t="s">
        <v>4567</v>
      </c>
      <c r="B1023" s="792" t="s">
        <v>4611</v>
      </c>
      <c r="C1023" s="792" t="s">
        <v>4569</v>
      </c>
      <c r="D1023" s="792" t="s">
        <v>4612</v>
      </c>
      <c r="E1023" s="793" t="str">
        <f t="shared" si="15"/>
        <v>愛知県蒲郡市</v>
      </c>
      <c r="F1023" s="792" t="s">
        <v>4613</v>
      </c>
    </row>
    <row r="1024" spans="1:6" x14ac:dyDescent="0.15">
      <c r="A1024" s="792" t="s">
        <v>4567</v>
      </c>
      <c r="B1024" s="792" t="s">
        <v>4614</v>
      </c>
      <c r="C1024" s="792" t="s">
        <v>4569</v>
      </c>
      <c r="D1024" s="792" t="s">
        <v>4615</v>
      </c>
      <c r="E1024" s="793" t="str">
        <f t="shared" si="15"/>
        <v>愛知県犬山市</v>
      </c>
      <c r="F1024" s="792" t="s">
        <v>4616</v>
      </c>
    </row>
    <row r="1025" spans="1:6" x14ac:dyDescent="0.15">
      <c r="A1025" s="792" t="s">
        <v>4567</v>
      </c>
      <c r="B1025" s="792" t="s">
        <v>4617</v>
      </c>
      <c r="C1025" s="792" t="s">
        <v>4569</v>
      </c>
      <c r="D1025" s="792" t="s">
        <v>4618</v>
      </c>
      <c r="E1025" s="793" t="str">
        <f t="shared" si="15"/>
        <v>愛知県常滑市</v>
      </c>
      <c r="F1025" s="792" t="s">
        <v>4619</v>
      </c>
    </row>
    <row r="1026" spans="1:6" x14ac:dyDescent="0.15">
      <c r="A1026" s="792" t="s">
        <v>4567</v>
      </c>
      <c r="B1026" s="792" t="s">
        <v>4620</v>
      </c>
      <c r="C1026" s="792" t="s">
        <v>4569</v>
      </c>
      <c r="D1026" s="792" t="s">
        <v>4621</v>
      </c>
      <c r="E1026" s="793" t="str">
        <f t="shared" si="15"/>
        <v>愛知県江南市</v>
      </c>
      <c r="F1026" s="792" t="s">
        <v>4622</v>
      </c>
    </row>
    <row r="1027" spans="1:6" x14ac:dyDescent="0.15">
      <c r="A1027" s="792" t="s">
        <v>4567</v>
      </c>
      <c r="B1027" s="792" t="s">
        <v>4623</v>
      </c>
      <c r="C1027" s="792" t="s">
        <v>4569</v>
      </c>
      <c r="D1027" s="792" t="s">
        <v>4624</v>
      </c>
      <c r="E1027" s="793" t="str">
        <f t="shared" ref="E1027:E1090" si="16">CONCATENATE(A1027,B1027)</f>
        <v>愛知県小牧市</v>
      </c>
      <c r="F1027" s="792" t="s">
        <v>4625</v>
      </c>
    </row>
    <row r="1028" spans="1:6" x14ac:dyDescent="0.15">
      <c r="A1028" s="792" t="s">
        <v>4567</v>
      </c>
      <c r="B1028" s="792" t="s">
        <v>4626</v>
      </c>
      <c r="C1028" s="792" t="s">
        <v>4569</v>
      </c>
      <c r="D1028" s="792" t="s">
        <v>4627</v>
      </c>
      <c r="E1028" s="793" t="str">
        <f t="shared" si="16"/>
        <v>愛知県稲沢市</v>
      </c>
      <c r="F1028" s="792" t="s">
        <v>4628</v>
      </c>
    </row>
    <row r="1029" spans="1:6" x14ac:dyDescent="0.15">
      <c r="A1029" s="792" t="s">
        <v>4567</v>
      </c>
      <c r="B1029" s="792" t="s">
        <v>4629</v>
      </c>
      <c r="C1029" s="792" t="s">
        <v>4569</v>
      </c>
      <c r="D1029" s="792" t="s">
        <v>4630</v>
      </c>
      <c r="E1029" s="793" t="str">
        <f t="shared" si="16"/>
        <v>愛知県新城市</v>
      </c>
      <c r="F1029" s="792" t="s">
        <v>4631</v>
      </c>
    </row>
    <row r="1030" spans="1:6" x14ac:dyDescent="0.15">
      <c r="A1030" s="792" t="s">
        <v>4567</v>
      </c>
      <c r="B1030" s="792" t="s">
        <v>4632</v>
      </c>
      <c r="C1030" s="792" t="s">
        <v>4569</v>
      </c>
      <c r="D1030" s="792" t="s">
        <v>4633</v>
      </c>
      <c r="E1030" s="793" t="str">
        <f t="shared" si="16"/>
        <v>愛知県東海市</v>
      </c>
      <c r="F1030" s="792" t="s">
        <v>4634</v>
      </c>
    </row>
    <row r="1031" spans="1:6" x14ac:dyDescent="0.15">
      <c r="A1031" s="792" t="s">
        <v>4567</v>
      </c>
      <c r="B1031" s="792" t="s">
        <v>4635</v>
      </c>
      <c r="C1031" s="792" t="s">
        <v>4569</v>
      </c>
      <c r="D1031" s="792" t="s">
        <v>4636</v>
      </c>
      <c r="E1031" s="793" t="str">
        <f t="shared" si="16"/>
        <v>愛知県大府市</v>
      </c>
      <c r="F1031" s="792" t="s">
        <v>4637</v>
      </c>
    </row>
    <row r="1032" spans="1:6" x14ac:dyDescent="0.15">
      <c r="A1032" s="792" t="s">
        <v>4567</v>
      </c>
      <c r="B1032" s="792" t="s">
        <v>4638</v>
      </c>
      <c r="C1032" s="792" t="s">
        <v>4569</v>
      </c>
      <c r="D1032" s="792" t="s">
        <v>4639</v>
      </c>
      <c r="E1032" s="793" t="str">
        <f t="shared" si="16"/>
        <v>愛知県知多市</v>
      </c>
      <c r="F1032" s="792" t="s">
        <v>4640</v>
      </c>
    </row>
    <row r="1033" spans="1:6" x14ac:dyDescent="0.15">
      <c r="A1033" s="792" t="s">
        <v>4567</v>
      </c>
      <c r="B1033" s="792" t="s">
        <v>4641</v>
      </c>
      <c r="C1033" s="792" t="s">
        <v>4569</v>
      </c>
      <c r="D1033" s="792" t="s">
        <v>4642</v>
      </c>
      <c r="E1033" s="793" t="str">
        <f t="shared" si="16"/>
        <v>愛知県知立市</v>
      </c>
      <c r="F1033" s="792" t="s">
        <v>4643</v>
      </c>
    </row>
    <row r="1034" spans="1:6" x14ac:dyDescent="0.15">
      <c r="A1034" s="792" t="s">
        <v>4567</v>
      </c>
      <c r="B1034" s="792" t="s">
        <v>4644</v>
      </c>
      <c r="C1034" s="792" t="s">
        <v>4569</v>
      </c>
      <c r="D1034" s="792" t="s">
        <v>4645</v>
      </c>
      <c r="E1034" s="793" t="str">
        <f t="shared" si="16"/>
        <v>愛知県尾張旭市</v>
      </c>
      <c r="F1034" s="792" t="s">
        <v>4646</v>
      </c>
    </row>
    <row r="1035" spans="1:6" x14ac:dyDescent="0.15">
      <c r="A1035" s="792" t="s">
        <v>4567</v>
      </c>
      <c r="B1035" s="792" t="s">
        <v>4647</v>
      </c>
      <c r="C1035" s="792" t="s">
        <v>4569</v>
      </c>
      <c r="D1035" s="792" t="s">
        <v>4648</v>
      </c>
      <c r="E1035" s="793" t="str">
        <f t="shared" si="16"/>
        <v>愛知県高浜市</v>
      </c>
      <c r="F1035" s="792" t="s">
        <v>4649</v>
      </c>
    </row>
    <row r="1036" spans="1:6" x14ac:dyDescent="0.15">
      <c r="A1036" s="792" t="s">
        <v>4567</v>
      </c>
      <c r="B1036" s="792" t="s">
        <v>4650</v>
      </c>
      <c r="C1036" s="792" t="s">
        <v>4569</v>
      </c>
      <c r="D1036" s="792" t="s">
        <v>4651</v>
      </c>
      <c r="E1036" s="793" t="str">
        <f t="shared" si="16"/>
        <v>愛知県岩倉市</v>
      </c>
      <c r="F1036" s="792" t="s">
        <v>4652</v>
      </c>
    </row>
    <row r="1037" spans="1:6" x14ac:dyDescent="0.15">
      <c r="A1037" s="792" t="s">
        <v>4567</v>
      </c>
      <c r="B1037" s="792" t="s">
        <v>4653</v>
      </c>
      <c r="C1037" s="792" t="s">
        <v>4569</v>
      </c>
      <c r="D1037" s="792" t="s">
        <v>4654</v>
      </c>
      <c r="E1037" s="793" t="str">
        <f t="shared" si="16"/>
        <v>愛知県豊明市</v>
      </c>
      <c r="F1037" s="792" t="s">
        <v>4655</v>
      </c>
    </row>
    <row r="1038" spans="1:6" x14ac:dyDescent="0.15">
      <c r="A1038" s="792" t="s">
        <v>4567</v>
      </c>
      <c r="B1038" s="792" t="s">
        <v>4656</v>
      </c>
      <c r="C1038" s="792" t="s">
        <v>4569</v>
      </c>
      <c r="D1038" s="792" t="s">
        <v>4657</v>
      </c>
      <c r="E1038" s="793" t="str">
        <f t="shared" si="16"/>
        <v>愛知県日進市</v>
      </c>
      <c r="F1038" s="792" t="s">
        <v>4658</v>
      </c>
    </row>
    <row r="1039" spans="1:6" x14ac:dyDescent="0.15">
      <c r="A1039" s="792" t="s">
        <v>4567</v>
      </c>
      <c r="B1039" s="792" t="s">
        <v>4659</v>
      </c>
      <c r="C1039" s="792" t="s">
        <v>4569</v>
      </c>
      <c r="D1039" s="792" t="s">
        <v>4660</v>
      </c>
      <c r="E1039" s="793" t="str">
        <f t="shared" si="16"/>
        <v>愛知県田原市</v>
      </c>
      <c r="F1039" s="792" t="s">
        <v>4661</v>
      </c>
    </row>
    <row r="1040" spans="1:6" x14ac:dyDescent="0.15">
      <c r="A1040" s="792" t="s">
        <v>4567</v>
      </c>
      <c r="B1040" s="792" t="s">
        <v>4662</v>
      </c>
      <c r="C1040" s="792" t="s">
        <v>4569</v>
      </c>
      <c r="D1040" s="792" t="s">
        <v>4663</v>
      </c>
      <c r="E1040" s="793" t="str">
        <f t="shared" si="16"/>
        <v>愛知県愛西市</v>
      </c>
      <c r="F1040" s="792" t="s">
        <v>4664</v>
      </c>
    </row>
    <row r="1041" spans="1:6" x14ac:dyDescent="0.15">
      <c r="A1041" s="792" t="s">
        <v>4567</v>
      </c>
      <c r="B1041" s="792" t="s">
        <v>4665</v>
      </c>
      <c r="C1041" s="792" t="s">
        <v>4569</v>
      </c>
      <c r="D1041" s="792" t="s">
        <v>4666</v>
      </c>
      <c r="E1041" s="793" t="str">
        <f t="shared" si="16"/>
        <v>愛知県清須市</v>
      </c>
      <c r="F1041" s="792" t="s">
        <v>4667</v>
      </c>
    </row>
    <row r="1042" spans="1:6" x14ac:dyDescent="0.15">
      <c r="A1042" s="792" t="s">
        <v>4567</v>
      </c>
      <c r="B1042" s="792" t="s">
        <v>4668</v>
      </c>
      <c r="C1042" s="792" t="s">
        <v>4569</v>
      </c>
      <c r="D1042" s="792" t="s">
        <v>4669</v>
      </c>
      <c r="E1042" s="793" t="str">
        <f t="shared" si="16"/>
        <v>愛知県北名古屋市</v>
      </c>
      <c r="F1042" s="792" t="s">
        <v>4670</v>
      </c>
    </row>
    <row r="1043" spans="1:6" x14ac:dyDescent="0.15">
      <c r="A1043" s="792" t="s">
        <v>4567</v>
      </c>
      <c r="B1043" s="792" t="s">
        <v>4671</v>
      </c>
      <c r="C1043" s="792" t="s">
        <v>4569</v>
      </c>
      <c r="D1043" s="792" t="s">
        <v>4672</v>
      </c>
      <c r="E1043" s="793" t="str">
        <f t="shared" si="16"/>
        <v>愛知県弥富市</v>
      </c>
      <c r="F1043" s="792" t="s">
        <v>4673</v>
      </c>
    </row>
    <row r="1044" spans="1:6" x14ac:dyDescent="0.15">
      <c r="A1044" s="792" t="s">
        <v>4567</v>
      </c>
      <c r="B1044" s="792" t="s">
        <v>4674</v>
      </c>
      <c r="C1044" s="792" t="s">
        <v>4569</v>
      </c>
      <c r="D1044" s="792" t="s">
        <v>4675</v>
      </c>
      <c r="E1044" s="793" t="str">
        <f t="shared" si="16"/>
        <v>愛知県みよし市</v>
      </c>
      <c r="F1044" s="792" t="s">
        <v>4676</v>
      </c>
    </row>
    <row r="1045" spans="1:6" x14ac:dyDescent="0.15">
      <c r="A1045" s="792" t="s">
        <v>4567</v>
      </c>
      <c r="B1045" s="792" t="s">
        <v>4677</v>
      </c>
      <c r="C1045" s="792" t="s">
        <v>4569</v>
      </c>
      <c r="D1045" s="792" t="s">
        <v>4678</v>
      </c>
      <c r="E1045" s="793" t="str">
        <f t="shared" si="16"/>
        <v>愛知県あま市</v>
      </c>
      <c r="F1045" s="792" t="s">
        <v>4679</v>
      </c>
    </row>
    <row r="1046" spans="1:6" x14ac:dyDescent="0.15">
      <c r="A1046" s="792" t="s">
        <v>4567</v>
      </c>
      <c r="B1046" s="792" t="s">
        <v>4680</v>
      </c>
      <c r="C1046" s="792" t="s">
        <v>4569</v>
      </c>
      <c r="D1046" s="792" t="s">
        <v>4681</v>
      </c>
      <c r="E1046" s="793" t="str">
        <f t="shared" si="16"/>
        <v>愛知県長久手市</v>
      </c>
      <c r="F1046" s="792" t="s">
        <v>4682</v>
      </c>
    </row>
    <row r="1047" spans="1:6" x14ac:dyDescent="0.15">
      <c r="A1047" s="792" t="s">
        <v>4567</v>
      </c>
      <c r="B1047" s="792" t="s">
        <v>4683</v>
      </c>
      <c r="C1047" s="792" t="s">
        <v>4569</v>
      </c>
      <c r="D1047" s="792" t="s">
        <v>4684</v>
      </c>
      <c r="E1047" s="793" t="str">
        <f t="shared" si="16"/>
        <v>愛知県東郷町</v>
      </c>
      <c r="F1047" s="792" t="s">
        <v>4685</v>
      </c>
    </row>
    <row r="1048" spans="1:6" x14ac:dyDescent="0.15">
      <c r="A1048" s="792" t="s">
        <v>4567</v>
      </c>
      <c r="B1048" s="792" t="s">
        <v>4686</v>
      </c>
      <c r="C1048" s="792" t="s">
        <v>4569</v>
      </c>
      <c r="D1048" s="792" t="s">
        <v>4687</v>
      </c>
      <c r="E1048" s="793" t="str">
        <f t="shared" si="16"/>
        <v>愛知県豊山町</v>
      </c>
      <c r="F1048" s="792" t="s">
        <v>4688</v>
      </c>
    </row>
    <row r="1049" spans="1:6" x14ac:dyDescent="0.15">
      <c r="A1049" s="792" t="s">
        <v>4567</v>
      </c>
      <c r="B1049" s="792" t="s">
        <v>4689</v>
      </c>
      <c r="C1049" s="792" t="s">
        <v>4569</v>
      </c>
      <c r="D1049" s="792" t="s">
        <v>4690</v>
      </c>
      <c r="E1049" s="793" t="str">
        <f t="shared" si="16"/>
        <v>愛知県大口町</v>
      </c>
      <c r="F1049" s="792" t="s">
        <v>4691</v>
      </c>
    </row>
    <row r="1050" spans="1:6" x14ac:dyDescent="0.15">
      <c r="A1050" s="792" t="s">
        <v>4567</v>
      </c>
      <c r="B1050" s="792" t="s">
        <v>4692</v>
      </c>
      <c r="C1050" s="792" t="s">
        <v>4569</v>
      </c>
      <c r="D1050" s="792" t="s">
        <v>4693</v>
      </c>
      <c r="E1050" s="793" t="str">
        <f t="shared" si="16"/>
        <v>愛知県扶桑町</v>
      </c>
      <c r="F1050" s="792" t="s">
        <v>4694</v>
      </c>
    </row>
    <row r="1051" spans="1:6" x14ac:dyDescent="0.15">
      <c r="A1051" s="792" t="s">
        <v>4567</v>
      </c>
      <c r="B1051" s="792" t="s">
        <v>4695</v>
      </c>
      <c r="C1051" s="792" t="s">
        <v>4569</v>
      </c>
      <c r="D1051" s="792" t="s">
        <v>4696</v>
      </c>
      <c r="E1051" s="793" t="str">
        <f t="shared" si="16"/>
        <v>愛知県大治町</v>
      </c>
      <c r="F1051" s="792" t="s">
        <v>4697</v>
      </c>
    </row>
    <row r="1052" spans="1:6" x14ac:dyDescent="0.15">
      <c r="A1052" s="792" t="s">
        <v>4567</v>
      </c>
      <c r="B1052" s="792" t="s">
        <v>4698</v>
      </c>
      <c r="C1052" s="792" t="s">
        <v>4569</v>
      </c>
      <c r="D1052" s="792" t="s">
        <v>4699</v>
      </c>
      <c r="E1052" s="793" t="str">
        <f t="shared" si="16"/>
        <v>愛知県蟹江町</v>
      </c>
      <c r="F1052" s="792" t="s">
        <v>4700</v>
      </c>
    </row>
    <row r="1053" spans="1:6" x14ac:dyDescent="0.15">
      <c r="A1053" s="792" t="s">
        <v>4567</v>
      </c>
      <c r="B1053" s="792" t="s">
        <v>4701</v>
      </c>
      <c r="C1053" s="792" t="s">
        <v>4569</v>
      </c>
      <c r="D1053" s="792" t="s">
        <v>4702</v>
      </c>
      <c r="E1053" s="793" t="str">
        <f t="shared" si="16"/>
        <v>愛知県飛島村</v>
      </c>
      <c r="F1053" s="792" t="s">
        <v>4703</v>
      </c>
    </row>
    <row r="1054" spans="1:6" x14ac:dyDescent="0.15">
      <c r="A1054" s="792" t="s">
        <v>4567</v>
      </c>
      <c r="B1054" s="792" t="s">
        <v>4704</v>
      </c>
      <c r="C1054" s="792" t="s">
        <v>4569</v>
      </c>
      <c r="D1054" s="792" t="s">
        <v>4705</v>
      </c>
      <c r="E1054" s="793" t="str">
        <f t="shared" si="16"/>
        <v>愛知県阿久比町</v>
      </c>
      <c r="F1054" s="792" t="s">
        <v>4706</v>
      </c>
    </row>
    <row r="1055" spans="1:6" x14ac:dyDescent="0.15">
      <c r="A1055" s="792" t="s">
        <v>4567</v>
      </c>
      <c r="B1055" s="792" t="s">
        <v>4707</v>
      </c>
      <c r="C1055" s="792" t="s">
        <v>4569</v>
      </c>
      <c r="D1055" s="792" t="s">
        <v>4708</v>
      </c>
      <c r="E1055" s="793" t="str">
        <f t="shared" si="16"/>
        <v>愛知県東浦町</v>
      </c>
      <c r="F1055" s="792" t="s">
        <v>4709</v>
      </c>
    </row>
    <row r="1056" spans="1:6" x14ac:dyDescent="0.15">
      <c r="A1056" s="792" t="s">
        <v>4567</v>
      </c>
      <c r="B1056" s="792" t="s">
        <v>4710</v>
      </c>
      <c r="C1056" s="792" t="s">
        <v>4569</v>
      </c>
      <c r="D1056" s="792" t="s">
        <v>4711</v>
      </c>
      <c r="E1056" s="793" t="str">
        <f t="shared" si="16"/>
        <v>愛知県南知多町</v>
      </c>
      <c r="F1056" s="792" t="s">
        <v>4712</v>
      </c>
    </row>
    <row r="1057" spans="1:6" x14ac:dyDescent="0.15">
      <c r="A1057" s="792" t="s">
        <v>4567</v>
      </c>
      <c r="B1057" s="792" t="s">
        <v>4003</v>
      </c>
      <c r="C1057" s="792" t="s">
        <v>4569</v>
      </c>
      <c r="D1057" s="792" t="s">
        <v>4004</v>
      </c>
      <c r="E1057" s="793" t="str">
        <f t="shared" si="16"/>
        <v>愛知県美浜町</v>
      </c>
      <c r="F1057" s="792" t="s">
        <v>4713</v>
      </c>
    </row>
    <row r="1058" spans="1:6" x14ac:dyDescent="0.15">
      <c r="A1058" s="792" t="s">
        <v>4567</v>
      </c>
      <c r="B1058" s="792" t="s">
        <v>4714</v>
      </c>
      <c r="C1058" s="792" t="s">
        <v>4569</v>
      </c>
      <c r="D1058" s="792" t="s">
        <v>4715</v>
      </c>
      <c r="E1058" s="793" t="str">
        <f t="shared" si="16"/>
        <v>愛知県武豊町</v>
      </c>
      <c r="F1058" s="792" t="s">
        <v>4716</v>
      </c>
    </row>
    <row r="1059" spans="1:6" x14ac:dyDescent="0.15">
      <c r="A1059" s="792" t="s">
        <v>4567</v>
      </c>
      <c r="B1059" s="792" t="s">
        <v>4717</v>
      </c>
      <c r="C1059" s="792" t="s">
        <v>4569</v>
      </c>
      <c r="D1059" s="792" t="s">
        <v>4718</v>
      </c>
      <c r="E1059" s="793" t="str">
        <f t="shared" si="16"/>
        <v>愛知県幸田町</v>
      </c>
      <c r="F1059" s="792" t="s">
        <v>4719</v>
      </c>
    </row>
    <row r="1060" spans="1:6" x14ac:dyDescent="0.15">
      <c r="A1060" s="792" t="s">
        <v>4567</v>
      </c>
      <c r="B1060" s="792" t="s">
        <v>4720</v>
      </c>
      <c r="C1060" s="792" t="s">
        <v>4569</v>
      </c>
      <c r="D1060" s="792" t="s">
        <v>4721</v>
      </c>
      <c r="E1060" s="793" t="str">
        <f t="shared" si="16"/>
        <v>愛知県設楽町</v>
      </c>
      <c r="F1060" s="792" t="s">
        <v>4722</v>
      </c>
    </row>
    <row r="1061" spans="1:6" x14ac:dyDescent="0.15">
      <c r="A1061" s="792" t="s">
        <v>4567</v>
      </c>
      <c r="B1061" s="792" t="s">
        <v>4723</v>
      </c>
      <c r="C1061" s="792" t="s">
        <v>4569</v>
      </c>
      <c r="D1061" s="792" t="s">
        <v>4724</v>
      </c>
      <c r="E1061" s="793" t="str">
        <f t="shared" si="16"/>
        <v>愛知県東栄町</v>
      </c>
      <c r="F1061" s="792" t="s">
        <v>4725</v>
      </c>
    </row>
    <row r="1062" spans="1:6" x14ac:dyDescent="0.15">
      <c r="A1062" s="792" t="s">
        <v>4567</v>
      </c>
      <c r="B1062" s="792" t="s">
        <v>4726</v>
      </c>
      <c r="C1062" s="792" t="s">
        <v>4569</v>
      </c>
      <c r="D1062" s="792" t="s">
        <v>4727</v>
      </c>
      <c r="E1062" s="793" t="str">
        <f t="shared" si="16"/>
        <v>愛知県豊根村</v>
      </c>
      <c r="F1062" s="792" t="s">
        <v>4728</v>
      </c>
    </row>
    <row r="1063" spans="1:6" x14ac:dyDescent="0.15">
      <c r="A1063" s="794" t="s">
        <v>4729</v>
      </c>
      <c r="B1063" s="795"/>
      <c r="C1063" s="796" t="s">
        <v>4730</v>
      </c>
      <c r="D1063" s="795"/>
      <c r="E1063" s="793" t="str">
        <f t="shared" si="16"/>
        <v>三重県</v>
      </c>
      <c r="F1063" s="794" t="s">
        <v>4731</v>
      </c>
    </row>
    <row r="1064" spans="1:6" x14ac:dyDescent="0.15">
      <c r="A1064" s="792" t="s">
        <v>4732</v>
      </c>
      <c r="B1064" s="792" t="s">
        <v>4733</v>
      </c>
      <c r="C1064" s="792" t="s">
        <v>4734</v>
      </c>
      <c r="D1064" s="792" t="s">
        <v>4735</v>
      </c>
      <c r="E1064" s="793" t="str">
        <f t="shared" si="16"/>
        <v>三重県津市</v>
      </c>
      <c r="F1064" s="792" t="s">
        <v>4736</v>
      </c>
    </row>
    <row r="1065" spans="1:6" x14ac:dyDescent="0.15">
      <c r="A1065" s="792" t="s">
        <v>4732</v>
      </c>
      <c r="B1065" s="792" t="s">
        <v>4737</v>
      </c>
      <c r="C1065" s="792" t="s">
        <v>4734</v>
      </c>
      <c r="D1065" s="792" t="s">
        <v>4738</v>
      </c>
      <c r="E1065" s="793" t="str">
        <f t="shared" si="16"/>
        <v>三重県四日市市</v>
      </c>
      <c r="F1065" s="792" t="s">
        <v>4739</v>
      </c>
    </row>
    <row r="1066" spans="1:6" x14ac:dyDescent="0.15">
      <c r="A1066" s="792" t="s">
        <v>4732</v>
      </c>
      <c r="B1066" s="792" t="s">
        <v>4740</v>
      </c>
      <c r="C1066" s="792" t="s">
        <v>4734</v>
      </c>
      <c r="D1066" s="792" t="s">
        <v>4741</v>
      </c>
      <c r="E1066" s="793" t="str">
        <f t="shared" si="16"/>
        <v>三重県伊勢市</v>
      </c>
      <c r="F1066" s="792" t="s">
        <v>4742</v>
      </c>
    </row>
    <row r="1067" spans="1:6" x14ac:dyDescent="0.15">
      <c r="A1067" s="792" t="s">
        <v>4732</v>
      </c>
      <c r="B1067" s="792" t="s">
        <v>4743</v>
      </c>
      <c r="C1067" s="792" t="s">
        <v>4734</v>
      </c>
      <c r="D1067" s="792" t="s">
        <v>4744</v>
      </c>
      <c r="E1067" s="793" t="str">
        <f t="shared" si="16"/>
        <v>三重県松阪市</v>
      </c>
      <c r="F1067" s="792" t="s">
        <v>4745</v>
      </c>
    </row>
    <row r="1068" spans="1:6" x14ac:dyDescent="0.15">
      <c r="A1068" s="792" t="s">
        <v>4732</v>
      </c>
      <c r="B1068" s="792" t="s">
        <v>4746</v>
      </c>
      <c r="C1068" s="792" t="s">
        <v>4734</v>
      </c>
      <c r="D1068" s="792" t="s">
        <v>4747</v>
      </c>
      <c r="E1068" s="793" t="str">
        <f t="shared" si="16"/>
        <v>三重県桑名市</v>
      </c>
      <c r="F1068" s="792" t="s">
        <v>4748</v>
      </c>
    </row>
    <row r="1069" spans="1:6" x14ac:dyDescent="0.15">
      <c r="A1069" s="792" t="s">
        <v>4732</v>
      </c>
      <c r="B1069" s="792" t="s">
        <v>4749</v>
      </c>
      <c r="C1069" s="792" t="s">
        <v>4734</v>
      </c>
      <c r="D1069" s="792" t="s">
        <v>4750</v>
      </c>
      <c r="E1069" s="793" t="str">
        <f t="shared" si="16"/>
        <v>三重県鈴鹿市</v>
      </c>
      <c r="F1069" s="792" t="s">
        <v>4751</v>
      </c>
    </row>
    <row r="1070" spans="1:6" x14ac:dyDescent="0.15">
      <c r="A1070" s="792" t="s">
        <v>4732</v>
      </c>
      <c r="B1070" s="792" t="s">
        <v>4752</v>
      </c>
      <c r="C1070" s="792" t="s">
        <v>4734</v>
      </c>
      <c r="D1070" s="792" t="s">
        <v>4753</v>
      </c>
      <c r="E1070" s="793" t="str">
        <f t="shared" si="16"/>
        <v>三重県名張市</v>
      </c>
      <c r="F1070" s="792" t="s">
        <v>4754</v>
      </c>
    </row>
    <row r="1071" spans="1:6" x14ac:dyDescent="0.15">
      <c r="A1071" s="792" t="s">
        <v>4732</v>
      </c>
      <c r="B1071" s="792" t="s">
        <v>4755</v>
      </c>
      <c r="C1071" s="792" t="s">
        <v>4734</v>
      </c>
      <c r="D1071" s="792" t="s">
        <v>4756</v>
      </c>
      <c r="E1071" s="793" t="str">
        <f t="shared" si="16"/>
        <v>三重県尾鷲市</v>
      </c>
      <c r="F1071" s="792" t="s">
        <v>4757</v>
      </c>
    </row>
    <row r="1072" spans="1:6" x14ac:dyDescent="0.15">
      <c r="A1072" s="792" t="s">
        <v>4732</v>
      </c>
      <c r="B1072" s="792" t="s">
        <v>4758</v>
      </c>
      <c r="C1072" s="792" t="s">
        <v>4734</v>
      </c>
      <c r="D1072" s="792" t="s">
        <v>4759</v>
      </c>
      <c r="E1072" s="793" t="str">
        <f t="shared" si="16"/>
        <v>三重県亀山市</v>
      </c>
      <c r="F1072" s="792" t="s">
        <v>4760</v>
      </c>
    </row>
    <row r="1073" spans="1:6" x14ac:dyDescent="0.15">
      <c r="A1073" s="792" t="s">
        <v>4732</v>
      </c>
      <c r="B1073" s="792" t="s">
        <v>4761</v>
      </c>
      <c r="C1073" s="792" t="s">
        <v>4734</v>
      </c>
      <c r="D1073" s="792" t="s">
        <v>4762</v>
      </c>
      <c r="E1073" s="793" t="str">
        <f t="shared" si="16"/>
        <v>三重県鳥羽市</v>
      </c>
      <c r="F1073" s="792" t="s">
        <v>4763</v>
      </c>
    </row>
    <row r="1074" spans="1:6" x14ac:dyDescent="0.15">
      <c r="A1074" s="792" t="s">
        <v>4732</v>
      </c>
      <c r="B1074" s="792" t="s">
        <v>4764</v>
      </c>
      <c r="C1074" s="792" t="s">
        <v>4734</v>
      </c>
      <c r="D1074" s="792" t="s">
        <v>4765</v>
      </c>
      <c r="E1074" s="793" t="str">
        <f t="shared" si="16"/>
        <v>三重県熊野市</v>
      </c>
      <c r="F1074" s="792" t="s">
        <v>4766</v>
      </c>
    </row>
    <row r="1075" spans="1:6" x14ac:dyDescent="0.15">
      <c r="A1075" s="792" t="s">
        <v>4732</v>
      </c>
      <c r="B1075" s="792" t="s">
        <v>4767</v>
      </c>
      <c r="C1075" s="792" t="s">
        <v>4734</v>
      </c>
      <c r="D1075" s="792" t="s">
        <v>4768</v>
      </c>
      <c r="E1075" s="793" t="str">
        <f t="shared" si="16"/>
        <v>三重県いなべ市</v>
      </c>
      <c r="F1075" s="792" t="s">
        <v>4769</v>
      </c>
    </row>
    <row r="1076" spans="1:6" x14ac:dyDescent="0.15">
      <c r="A1076" s="792" t="s">
        <v>4732</v>
      </c>
      <c r="B1076" s="792" t="s">
        <v>4770</v>
      </c>
      <c r="C1076" s="792" t="s">
        <v>4734</v>
      </c>
      <c r="D1076" s="792" t="s">
        <v>4771</v>
      </c>
      <c r="E1076" s="793" t="str">
        <f t="shared" si="16"/>
        <v>三重県志摩市</v>
      </c>
      <c r="F1076" s="792" t="s">
        <v>4772</v>
      </c>
    </row>
    <row r="1077" spans="1:6" x14ac:dyDescent="0.15">
      <c r="A1077" s="792" t="s">
        <v>4732</v>
      </c>
      <c r="B1077" s="792" t="s">
        <v>4773</v>
      </c>
      <c r="C1077" s="792" t="s">
        <v>4734</v>
      </c>
      <c r="D1077" s="792" t="s">
        <v>4774</v>
      </c>
      <c r="E1077" s="793" t="str">
        <f t="shared" si="16"/>
        <v>三重県伊賀市</v>
      </c>
      <c r="F1077" s="792" t="s">
        <v>4775</v>
      </c>
    </row>
    <row r="1078" spans="1:6" x14ac:dyDescent="0.15">
      <c r="A1078" s="792" t="s">
        <v>4732</v>
      </c>
      <c r="B1078" s="792" t="s">
        <v>4776</v>
      </c>
      <c r="C1078" s="792" t="s">
        <v>4734</v>
      </c>
      <c r="D1078" s="792" t="s">
        <v>4777</v>
      </c>
      <c r="E1078" s="793" t="str">
        <f t="shared" si="16"/>
        <v>三重県木曽岬町</v>
      </c>
      <c r="F1078" s="792" t="s">
        <v>4778</v>
      </c>
    </row>
    <row r="1079" spans="1:6" x14ac:dyDescent="0.15">
      <c r="A1079" s="792" t="s">
        <v>4732</v>
      </c>
      <c r="B1079" s="792" t="s">
        <v>4779</v>
      </c>
      <c r="C1079" s="792" t="s">
        <v>4734</v>
      </c>
      <c r="D1079" s="792" t="s">
        <v>4780</v>
      </c>
      <c r="E1079" s="793" t="str">
        <f t="shared" si="16"/>
        <v>三重県東員町</v>
      </c>
      <c r="F1079" s="792" t="s">
        <v>4781</v>
      </c>
    </row>
    <row r="1080" spans="1:6" x14ac:dyDescent="0.15">
      <c r="A1080" s="792" t="s">
        <v>4732</v>
      </c>
      <c r="B1080" s="792" t="s">
        <v>4782</v>
      </c>
      <c r="C1080" s="792" t="s">
        <v>4734</v>
      </c>
      <c r="D1080" s="792" t="s">
        <v>4783</v>
      </c>
      <c r="E1080" s="793" t="str">
        <f t="shared" si="16"/>
        <v>三重県菰野町</v>
      </c>
      <c r="F1080" s="792" t="s">
        <v>4784</v>
      </c>
    </row>
    <row r="1081" spans="1:6" x14ac:dyDescent="0.15">
      <c r="A1081" s="792" t="s">
        <v>4732</v>
      </c>
      <c r="B1081" s="792" t="s">
        <v>2546</v>
      </c>
      <c r="C1081" s="792" t="s">
        <v>4734</v>
      </c>
      <c r="D1081" s="792" t="s">
        <v>4785</v>
      </c>
      <c r="E1081" s="793" t="str">
        <f t="shared" si="16"/>
        <v>三重県朝日町</v>
      </c>
      <c r="F1081" s="792" t="s">
        <v>4786</v>
      </c>
    </row>
    <row r="1082" spans="1:6" x14ac:dyDescent="0.15">
      <c r="A1082" s="792" t="s">
        <v>4732</v>
      </c>
      <c r="B1082" s="792" t="s">
        <v>4787</v>
      </c>
      <c r="C1082" s="792" t="s">
        <v>4734</v>
      </c>
      <c r="D1082" s="792" t="s">
        <v>4788</v>
      </c>
      <c r="E1082" s="793" t="str">
        <f t="shared" si="16"/>
        <v>三重県川越町</v>
      </c>
      <c r="F1082" s="792" t="s">
        <v>4789</v>
      </c>
    </row>
    <row r="1083" spans="1:6" x14ac:dyDescent="0.15">
      <c r="A1083" s="792" t="s">
        <v>4732</v>
      </c>
      <c r="B1083" s="792" t="s">
        <v>4790</v>
      </c>
      <c r="C1083" s="792" t="s">
        <v>4734</v>
      </c>
      <c r="D1083" s="792" t="s">
        <v>4791</v>
      </c>
      <c r="E1083" s="793" t="str">
        <f t="shared" si="16"/>
        <v>三重県多気町</v>
      </c>
      <c r="F1083" s="792" t="s">
        <v>4792</v>
      </c>
    </row>
    <row r="1084" spans="1:6" x14ac:dyDescent="0.15">
      <c r="A1084" s="792" t="s">
        <v>4732</v>
      </c>
      <c r="B1084" s="792" t="s">
        <v>3091</v>
      </c>
      <c r="C1084" s="792" t="s">
        <v>4734</v>
      </c>
      <c r="D1084" s="792" t="s">
        <v>4793</v>
      </c>
      <c r="E1084" s="793" t="str">
        <f t="shared" si="16"/>
        <v>三重県明和町</v>
      </c>
      <c r="F1084" s="792" t="s">
        <v>4794</v>
      </c>
    </row>
    <row r="1085" spans="1:6" x14ac:dyDescent="0.15">
      <c r="A1085" s="792" t="s">
        <v>4732</v>
      </c>
      <c r="B1085" s="792" t="s">
        <v>4795</v>
      </c>
      <c r="C1085" s="792" t="s">
        <v>4734</v>
      </c>
      <c r="D1085" s="792" t="s">
        <v>4796</v>
      </c>
      <c r="E1085" s="793" t="str">
        <f t="shared" si="16"/>
        <v>三重県大台町</v>
      </c>
      <c r="F1085" s="792" t="s">
        <v>4797</v>
      </c>
    </row>
    <row r="1086" spans="1:6" x14ac:dyDescent="0.15">
      <c r="A1086" s="792" t="s">
        <v>4732</v>
      </c>
      <c r="B1086" s="792" t="s">
        <v>4798</v>
      </c>
      <c r="C1086" s="792" t="s">
        <v>4734</v>
      </c>
      <c r="D1086" s="792" t="s">
        <v>4799</v>
      </c>
      <c r="E1086" s="793" t="str">
        <f t="shared" si="16"/>
        <v>三重県玉城町</v>
      </c>
      <c r="F1086" s="792" t="s">
        <v>4800</v>
      </c>
    </row>
    <row r="1087" spans="1:6" x14ac:dyDescent="0.15">
      <c r="A1087" s="792" t="s">
        <v>4732</v>
      </c>
      <c r="B1087" s="792" t="s">
        <v>4801</v>
      </c>
      <c r="C1087" s="792" t="s">
        <v>4734</v>
      </c>
      <c r="D1087" s="792" t="s">
        <v>4802</v>
      </c>
      <c r="E1087" s="793" t="str">
        <f t="shared" si="16"/>
        <v>三重県度会町</v>
      </c>
      <c r="F1087" s="792" t="s">
        <v>4803</v>
      </c>
    </row>
    <row r="1088" spans="1:6" x14ac:dyDescent="0.15">
      <c r="A1088" s="792" t="s">
        <v>4732</v>
      </c>
      <c r="B1088" s="792" t="s">
        <v>4804</v>
      </c>
      <c r="C1088" s="792" t="s">
        <v>4734</v>
      </c>
      <c r="D1088" s="792" t="s">
        <v>2012</v>
      </c>
      <c r="E1088" s="793" t="str">
        <f t="shared" si="16"/>
        <v>三重県大紀町</v>
      </c>
      <c r="F1088" s="792" t="s">
        <v>4805</v>
      </c>
    </row>
    <row r="1089" spans="1:6" x14ac:dyDescent="0.15">
      <c r="A1089" s="792" t="s">
        <v>4732</v>
      </c>
      <c r="B1089" s="792" t="s">
        <v>4806</v>
      </c>
      <c r="C1089" s="792" t="s">
        <v>4734</v>
      </c>
      <c r="D1089" s="792" t="s">
        <v>4807</v>
      </c>
      <c r="E1089" s="793" t="str">
        <f t="shared" si="16"/>
        <v>三重県南伊勢町</v>
      </c>
      <c r="F1089" s="792" t="s">
        <v>4808</v>
      </c>
    </row>
    <row r="1090" spans="1:6" x14ac:dyDescent="0.15">
      <c r="A1090" s="792" t="s">
        <v>4732</v>
      </c>
      <c r="B1090" s="792" t="s">
        <v>4809</v>
      </c>
      <c r="C1090" s="792" t="s">
        <v>4734</v>
      </c>
      <c r="D1090" s="792" t="s">
        <v>4810</v>
      </c>
      <c r="E1090" s="793" t="str">
        <f t="shared" si="16"/>
        <v>三重県紀北町</v>
      </c>
      <c r="F1090" s="792" t="s">
        <v>4811</v>
      </c>
    </row>
    <row r="1091" spans="1:6" x14ac:dyDescent="0.15">
      <c r="A1091" s="792" t="s">
        <v>4732</v>
      </c>
      <c r="B1091" s="792" t="s">
        <v>4812</v>
      </c>
      <c r="C1091" s="792" t="s">
        <v>4734</v>
      </c>
      <c r="D1091" s="792" t="s">
        <v>4004</v>
      </c>
      <c r="E1091" s="793" t="str">
        <f t="shared" ref="E1091:E1154" si="17">CONCATENATE(A1091,B1091)</f>
        <v>三重県御浜町</v>
      </c>
      <c r="F1091" s="792" t="s">
        <v>4813</v>
      </c>
    </row>
    <row r="1092" spans="1:6" x14ac:dyDescent="0.15">
      <c r="A1092" s="792" t="s">
        <v>4732</v>
      </c>
      <c r="B1092" s="792" t="s">
        <v>4814</v>
      </c>
      <c r="C1092" s="792" t="s">
        <v>4734</v>
      </c>
      <c r="D1092" s="792" t="s">
        <v>4815</v>
      </c>
      <c r="E1092" s="793" t="str">
        <f t="shared" si="17"/>
        <v>三重県紀宝町</v>
      </c>
      <c r="F1092" s="792" t="s">
        <v>4816</v>
      </c>
    </row>
    <row r="1093" spans="1:6" x14ac:dyDescent="0.15">
      <c r="A1093" s="794" t="s">
        <v>4817</v>
      </c>
      <c r="B1093" s="795"/>
      <c r="C1093" s="796" t="s">
        <v>4818</v>
      </c>
      <c r="D1093" s="795"/>
      <c r="E1093" s="793" t="str">
        <f t="shared" si="17"/>
        <v>滋賀県</v>
      </c>
      <c r="F1093" s="794" t="s">
        <v>4819</v>
      </c>
    </row>
    <row r="1094" spans="1:6" x14ac:dyDescent="0.15">
      <c r="A1094" s="792" t="s">
        <v>4820</v>
      </c>
      <c r="B1094" s="792" t="s">
        <v>4821</v>
      </c>
      <c r="C1094" s="792" t="s">
        <v>4822</v>
      </c>
      <c r="D1094" s="792" t="s">
        <v>4823</v>
      </c>
      <c r="E1094" s="793" t="str">
        <f t="shared" si="17"/>
        <v>滋賀県大津市</v>
      </c>
      <c r="F1094" s="792" t="s">
        <v>4824</v>
      </c>
    </row>
    <row r="1095" spans="1:6" x14ac:dyDescent="0.15">
      <c r="A1095" s="792" t="s">
        <v>4820</v>
      </c>
      <c r="B1095" s="792" t="s">
        <v>4825</v>
      </c>
      <c r="C1095" s="792" t="s">
        <v>4822</v>
      </c>
      <c r="D1095" s="792" t="s">
        <v>4826</v>
      </c>
      <c r="E1095" s="793" t="str">
        <f t="shared" si="17"/>
        <v>滋賀県彦根市</v>
      </c>
      <c r="F1095" s="792" t="s">
        <v>4827</v>
      </c>
    </row>
    <row r="1096" spans="1:6" x14ac:dyDescent="0.15">
      <c r="A1096" s="792" t="s">
        <v>4820</v>
      </c>
      <c r="B1096" s="792" t="s">
        <v>4828</v>
      </c>
      <c r="C1096" s="792" t="s">
        <v>4822</v>
      </c>
      <c r="D1096" s="792" t="s">
        <v>4829</v>
      </c>
      <c r="E1096" s="793" t="str">
        <f t="shared" si="17"/>
        <v>滋賀県長浜市</v>
      </c>
      <c r="F1096" s="792" t="s">
        <v>4830</v>
      </c>
    </row>
    <row r="1097" spans="1:6" x14ac:dyDescent="0.15">
      <c r="A1097" s="792" t="s">
        <v>4820</v>
      </c>
      <c r="B1097" s="792" t="s">
        <v>4831</v>
      </c>
      <c r="C1097" s="792" t="s">
        <v>4822</v>
      </c>
      <c r="D1097" s="792" t="s">
        <v>4832</v>
      </c>
      <c r="E1097" s="793" t="str">
        <f t="shared" si="17"/>
        <v>滋賀県近江八幡市</v>
      </c>
      <c r="F1097" s="792" t="s">
        <v>4833</v>
      </c>
    </row>
    <row r="1098" spans="1:6" x14ac:dyDescent="0.15">
      <c r="A1098" s="792" t="s">
        <v>4820</v>
      </c>
      <c r="B1098" s="792" t="s">
        <v>4834</v>
      </c>
      <c r="C1098" s="792" t="s">
        <v>4822</v>
      </c>
      <c r="D1098" s="792" t="s">
        <v>4835</v>
      </c>
      <c r="E1098" s="793" t="str">
        <f t="shared" si="17"/>
        <v>滋賀県草津市</v>
      </c>
      <c r="F1098" s="792" t="s">
        <v>4836</v>
      </c>
    </row>
    <row r="1099" spans="1:6" x14ac:dyDescent="0.15">
      <c r="A1099" s="792" t="s">
        <v>4820</v>
      </c>
      <c r="B1099" s="792" t="s">
        <v>4837</v>
      </c>
      <c r="C1099" s="792" t="s">
        <v>4822</v>
      </c>
      <c r="D1099" s="792" t="s">
        <v>4838</v>
      </c>
      <c r="E1099" s="793" t="str">
        <f t="shared" si="17"/>
        <v>滋賀県守山市</v>
      </c>
      <c r="F1099" s="792" t="s">
        <v>4839</v>
      </c>
    </row>
    <row r="1100" spans="1:6" x14ac:dyDescent="0.15">
      <c r="A1100" s="792" t="s">
        <v>4820</v>
      </c>
      <c r="B1100" s="792" t="s">
        <v>4840</v>
      </c>
      <c r="C1100" s="792" t="s">
        <v>4822</v>
      </c>
      <c r="D1100" s="792" t="s">
        <v>4841</v>
      </c>
      <c r="E1100" s="793" t="str">
        <f t="shared" si="17"/>
        <v>滋賀県栗東市</v>
      </c>
      <c r="F1100" s="792" t="s">
        <v>4842</v>
      </c>
    </row>
    <row r="1101" spans="1:6" x14ac:dyDescent="0.15">
      <c r="A1101" s="792" t="s">
        <v>4820</v>
      </c>
      <c r="B1101" s="792" t="s">
        <v>4843</v>
      </c>
      <c r="C1101" s="792" t="s">
        <v>4822</v>
      </c>
      <c r="D1101" s="792" t="s">
        <v>4844</v>
      </c>
      <c r="E1101" s="793" t="str">
        <f t="shared" si="17"/>
        <v>滋賀県甲賀市</v>
      </c>
      <c r="F1101" s="792" t="s">
        <v>4845</v>
      </c>
    </row>
    <row r="1102" spans="1:6" x14ac:dyDescent="0.15">
      <c r="A1102" s="792" t="s">
        <v>4820</v>
      </c>
      <c r="B1102" s="792" t="s">
        <v>4846</v>
      </c>
      <c r="C1102" s="792" t="s">
        <v>4822</v>
      </c>
      <c r="D1102" s="792" t="s">
        <v>4847</v>
      </c>
      <c r="E1102" s="793" t="str">
        <f t="shared" si="17"/>
        <v>滋賀県野洲市</v>
      </c>
      <c r="F1102" s="792" t="s">
        <v>4848</v>
      </c>
    </row>
    <row r="1103" spans="1:6" x14ac:dyDescent="0.15">
      <c r="A1103" s="792" t="s">
        <v>4820</v>
      </c>
      <c r="B1103" s="792" t="s">
        <v>4849</v>
      </c>
      <c r="C1103" s="792" t="s">
        <v>4822</v>
      </c>
      <c r="D1103" s="792" t="s">
        <v>4850</v>
      </c>
      <c r="E1103" s="793" t="str">
        <f t="shared" si="17"/>
        <v>滋賀県湖南市</v>
      </c>
      <c r="F1103" s="792" t="s">
        <v>4851</v>
      </c>
    </row>
    <row r="1104" spans="1:6" x14ac:dyDescent="0.15">
      <c r="A1104" s="792" t="s">
        <v>4820</v>
      </c>
      <c r="B1104" s="792" t="s">
        <v>4852</v>
      </c>
      <c r="C1104" s="792" t="s">
        <v>4822</v>
      </c>
      <c r="D1104" s="792" t="s">
        <v>4853</v>
      </c>
      <c r="E1104" s="793" t="str">
        <f t="shared" si="17"/>
        <v>滋賀県高島市</v>
      </c>
      <c r="F1104" s="792" t="s">
        <v>4854</v>
      </c>
    </row>
    <row r="1105" spans="1:6" x14ac:dyDescent="0.15">
      <c r="A1105" s="792" t="s">
        <v>4820</v>
      </c>
      <c r="B1105" s="792" t="s">
        <v>4855</v>
      </c>
      <c r="C1105" s="792" t="s">
        <v>4822</v>
      </c>
      <c r="D1105" s="792" t="s">
        <v>4856</v>
      </c>
      <c r="E1105" s="793" t="str">
        <f t="shared" si="17"/>
        <v>滋賀県東近江市</v>
      </c>
      <c r="F1105" s="792" t="s">
        <v>4857</v>
      </c>
    </row>
    <row r="1106" spans="1:6" x14ac:dyDescent="0.15">
      <c r="A1106" s="792" t="s">
        <v>4820</v>
      </c>
      <c r="B1106" s="792" t="s">
        <v>4858</v>
      </c>
      <c r="C1106" s="792" t="s">
        <v>4822</v>
      </c>
      <c r="D1106" s="792" t="s">
        <v>4859</v>
      </c>
      <c r="E1106" s="793" t="str">
        <f t="shared" si="17"/>
        <v>滋賀県米原市</v>
      </c>
      <c r="F1106" s="792" t="s">
        <v>4860</v>
      </c>
    </row>
    <row r="1107" spans="1:6" x14ac:dyDescent="0.15">
      <c r="A1107" s="792" t="s">
        <v>4820</v>
      </c>
      <c r="B1107" s="792" t="s">
        <v>4861</v>
      </c>
      <c r="C1107" s="792" t="s">
        <v>4822</v>
      </c>
      <c r="D1107" s="792" t="s">
        <v>4862</v>
      </c>
      <c r="E1107" s="793" t="str">
        <f t="shared" si="17"/>
        <v>滋賀県日野町</v>
      </c>
      <c r="F1107" s="792" t="s">
        <v>4863</v>
      </c>
    </row>
    <row r="1108" spans="1:6" x14ac:dyDescent="0.15">
      <c r="A1108" s="792" t="s">
        <v>4820</v>
      </c>
      <c r="B1108" s="792" t="s">
        <v>4864</v>
      </c>
      <c r="C1108" s="792" t="s">
        <v>4822</v>
      </c>
      <c r="D1108" s="792" t="s">
        <v>4865</v>
      </c>
      <c r="E1108" s="793" t="str">
        <f t="shared" si="17"/>
        <v>滋賀県竜王町</v>
      </c>
      <c r="F1108" s="792" t="s">
        <v>4866</v>
      </c>
    </row>
    <row r="1109" spans="1:6" x14ac:dyDescent="0.15">
      <c r="A1109" s="792" t="s">
        <v>4820</v>
      </c>
      <c r="B1109" s="792" t="s">
        <v>4867</v>
      </c>
      <c r="C1109" s="792" t="s">
        <v>4822</v>
      </c>
      <c r="D1109" s="792" t="s">
        <v>4868</v>
      </c>
      <c r="E1109" s="793" t="str">
        <f t="shared" si="17"/>
        <v>滋賀県愛荘町</v>
      </c>
      <c r="F1109" s="792" t="s">
        <v>4869</v>
      </c>
    </row>
    <row r="1110" spans="1:6" x14ac:dyDescent="0.15">
      <c r="A1110" s="792" t="s">
        <v>4820</v>
      </c>
      <c r="B1110" s="792" t="s">
        <v>4870</v>
      </c>
      <c r="C1110" s="792" t="s">
        <v>4822</v>
      </c>
      <c r="D1110" s="792" t="s">
        <v>4871</v>
      </c>
      <c r="E1110" s="793" t="str">
        <f t="shared" si="17"/>
        <v>滋賀県豊郷町</v>
      </c>
      <c r="F1110" s="792" t="s">
        <v>4872</v>
      </c>
    </row>
    <row r="1111" spans="1:6" x14ac:dyDescent="0.15">
      <c r="A1111" s="792" t="s">
        <v>4820</v>
      </c>
      <c r="B1111" s="792" t="s">
        <v>4873</v>
      </c>
      <c r="C1111" s="792" t="s">
        <v>4822</v>
      </c>
      <c r="D1111" s="792" t="s">
        <v>4874</v>
      </c>
      <c r="E1111" s="793" t="str">
        <f t="shared" si="17"/>
        <v>滋賀県甲良町</v>
      </c>
      <c r="F1111" s="792" t="s">
        <v>4875</v>
      </c>
    </row>
    <row r="1112" spans="1:6" x14ac:dyDescent="0.15">
      <c r="A1112" s="792" t="s">
        <v>4820</v>
      </c>
      <c r="B1112" s="792" t="s">
        <v>4876</v>
      </c>
      <c r="C1112" s="792" t="s">
        <v>4822</v>
      </c>
      <c r="D1112" s="792" t="s">
        <v>4877</v>
      </c>
      <c r="E1112" s="793" t="str">
        <f t="shared" si="17"/>
        <v>滋賀県多賀町</v>
      </c>
      <c r="F1112" s="792" t="s">
        <v>4878</v>
      </c>
    </row>
    <row r="1113" spans="1:6" x14ac:dyDescent="0.15">
      <c r="A1113" s="794" t="s">
        <v>4879</v>
      </c>
      <c r="B1113" s="795"/>
      <c r="C1113" s="796" t="s">
        <v>4880</v>
      </c>
      <c r="D1113" s="795"/>
      <c r="E1113" s="793" t="str">
        <f t="shared" si="17"/>
        <v>京都府</v>
      </c>
      <c r="F1113" s="794" t="s">
        <v>4881</v>
      </c>
    </row>
    <row r="1114" spans="1:6" x14ac:dyDescent="0.15">
      <c r="A1114" s="792" t="s">
        <v>4882</v>
      </c>
      <c r="B1114" s="792" t="s">
        <v>4883</v>
      </c>
      <c r="C1114" s="792" t="s">
        <v>4884</v>
      </c>
      <c r="D1114" s="792" t="s">
        <v>4885</v>
      </c>
      <c r="E1114" s="793" t="str">
        <f t="shared" si="17"/>
        <v>京都府京都市</v>
      </c>
      <c r="F1114" s="792" t="s">
        <v>4886</v>
      </c>
    </row>
    <row r="1115" spans="1:6" x14ac:dyDescent="0.15">
      <c r="A1115" s="792" t="s">
        <v>4882</v>
      </c>
      <c r="B1115" s="792" t="s">
        <v>4887</v>
      </c>
      <c r="C1115" s="792" t="s">
        <v>4884</v>
      </c>
      <c r="D1115" s="792" t="s">
        <v>4888</v>
      </c>
      <c r="E1115" s="793" t="str">
        <f t="shared" si="17"/>
        <v>京都府福知山市</v>
      </c>
      <c r="F1115" s="792" t="s">
        <v>4889</v>
      </c>
    </row>
    <row r="1116" spans="1:6" x14ac:dyDescent="0.15">
      <c r="A1116" s="792" t="s">
        <v>4882</v>
      </c>
      <c r="B1116" s="792" t="s">
        <v>4890</v>
      </c>
      <c r="C1116" s="792" t="s">
        <v>4884</v>
      </c>
      <c r="D1116" s="792" t="s">
        <v>4891</v>
      </c>
      <c r="E1116" s="793" t="str">
        <f t="shared" si="17"/>
        <v>京都府舞鶴市</v>
      </c>
      <c r="F1116" s="792" t="s">
        <v>4892</v>
      </c>
    </row>
    <row r="1117" spans="1:6" x14ac:dyDescent="0.15">
      <c r="A1117" s="792" t="s">
        <v>4882</v>
      </c>
      <c r="B1117" s="792" t="s">
        <v>4893</v>
      </c>
      <c r="C1117" s="792" t="s">
        <v>4884</v>
      </c>
      <c r="D1117" s="792" t="s">
        <v>4894</v>
      </c>
      <c r="E1117" s="793" t="str">
        <f t="shared" si="17"/>
        <v>京都府綾部市</v>
      </c>
      <c r="F1117" s="792" t="s">
        <v>4895</v>
      </c>
    </row>
    <row r="1118" spans="1:6" x14ac:dyDescent="0.15">
      <c r="A1118" s="792" t="s">
        <v>4882</v>
      </c>
      <c r="B1118" s="792" t="s">
        <v>4896</v>
      </c>
      <c r="C1118" s="792" t="s">
        <v>4884</v>
      </c>
      <c r="D1118" s="792" t="s">
        <v>4897</v>
      </c>
      <c r="E1118" s="793" t="str">
        <f t="shared" si="17"/>
        <v>京都府宇治市</v>
      </c>
      <c r="F1118" s="792" t="s">
        <v>4898</v>
      </c>
    </row>
    <row r="1119" spans="1:6" x14ac:dyDescent="0.15">
      <c r="A1119" s="792" t="s">
        <v>4882</v>
      </c>
      <c r="B1119" s="792" t="s">
        <v>4899</v>
      </c>
      <c r="C1119" s="792" t="s">
        <v>4884</v>
      </c>
      <c r="D1119" s="792" t="s">
        <v>4900</v>
      </c>
      <c r="E1119" s="793" t="str">
        <f t="shared" si="17"/>
        <v>京都府宮津市</v>
      </c>
      <c r="F1119" s="792" t="s">
        <v>4901</v>
      </c>
    </row>
    <row r="1120" spans="1:6" x14ac:dyDescent="0.15">
      <c r="A1120" s="792" t="s">
        <v>4882</v>
      </c>
      <c r="B1120" s="792" t="s">
        <v>4902</v>
      </c>
      <c r="C1120" s="792" t="s">
        <v>4884</v>
      </c>
      <c r="D1120" s="792" t="s">
        <v>4903</v>
      </c>
      <c r="E1120" s="793" t="str">
        <f t="shared" si="17"/>
        <v>京都府亀岡市</v>
      </c>
      <c r="F1120" s="792" t="s">
        <v>4904</v>
      </c>
    </row>
    <row r="1121" spans="1:6" x14ac:dyDescent="0.15">
      <c r="A1121" s="792" t="s">
        <v>4882</v>
      </c>
      <c r="B1121" s="792" t="s">
        <v>4905</v>
      </c>
      <c r="C1121" s="792" t="s">
        <v>4884</v>
      </c>
      <c r="D1121" s="792" t="s">
        <v>4906</v>
      </c>
      <c r="E1121" s="793" t="str">
        <f t="shared" si="17"/>
        <v>京都府城陽市</v>
      </c>
      <c r="F1121" s="792" t="s">
        <v>4907</v>
      </c>
    </row>
    <row r="1122" spans="1:6" x14ac:dyDescent="0.15">
      <c r="A1122" s="792" t="s">
        <v>4882</v>
      </c>
      <c r="B1122" s="792" t="s">
        <v>4908</v>
      </c>
      <c r="C1122" s="792" t="s">
        <v>4884</v>
      </c>
      <c r="D1122" s="792" t="s">
        <v>4909</v>
      </c>
      <c r="E1122" s="793" t="str">
        <f t="shared" si="17"/>
        <v>京都府向日市</v>
      </c>
      <c r="F1122" s="792" t="s">
        <v>4910</v>
      </c>
    </row>
    <row r="1123" spans="1:6" x14ac:dyDescent="0.15">
      <c r="A1123" s="792" t="s">
        <v>4882</v>
      </c>
      <c r="B1123" s="792" t="s">
        <v>4911</v>
      </c>
      <c r="C1123" s="792" t="s">
        <v>4884</v>
      </c>
      <c r="D1123" s="792" t="s">
        <v>4912</v>
      </c>
      <c r="E1123" s="793" t="str">
        <f t="shared" si="17"/>
        <v>京都府長岡京市</v>
      </c>
      <c r="F1123" s="792" t="s">
        <v>4913</v>
      </c>
    </row>
    <row r="1124" spans="1:6" x14ac:dyDescent="0.15">
      <c r="A1124" s="792" t="s">
        <v>4882</v>
      </c>
      <c r="B1124" s="792" t="s">
        <v>4914</v>
      </c>
      <c r="C1124" s="792" t="s">
        <v>4884</v>
      </c>
      <c r="D1124" s="792" t="s">
        <v>4915</v>
      </c>
      <c r="E1124" s="793" t="str">
        <f t="shared" si="17"/>
        <v>京都府八幡市</v>
      </c>
      <c r="F1124" s="792" t="s">
        <v>4916</v>
      </c>
    </row>
    <row r="1125" spans="1:6" x14ac:dyDescent="0.15">
      <c r="A1125" s="792" t="s">
        <v>4882</v>
      </c>
      <c r="B1125" s="792" t="s">
        <v>4917</v>
      </c>
      <c r="C1125" s="792" t="s">
        <v>4884</v>
      </c>
      <c r="D1125" s="792" t="s">
        <v>4918</v>
      </c>
      <c r="E1125" s="793" t="str">
        <f t="shared" si="17"/>
        <v>京都府京田辺市</v>
      </c>
      <c r="F1125" s="792" t="s">
        <v>4919</v>
      </c>
    </row>
    <row r="1126" spans="1:6" x14ac:dyDescent="0.15">
      <c r="A1126" s="792" t="s">
        <v>4882</v>
      </c>
      <c r="B1126" s="792" t="s">
        <v>4920</v>
      </c>
      <c r="C1126" s="792" t="s">
        <v>4884</v>
      </c>
      <c r="D1126" s="792" t="s">
        <v>4921</v>
      </c>
      <c r="E1126" s="793" t="str">
        <f t="shared" si="17"/>
        <v>京都府京丹後市</v>
      </c>
      <c r="F1126" s="792" t="s">
        <v>4922</v>
      </c>
    </row>
    <row r="1127" spans="1:6" x14ac:dyDescent="0.15">
      <c r="A1127" s="792" t="s">
        <v>4882</v>
      </c>
      <c r="B1127" s="792" t="s">
        <v>4923</v>
      </c>
      <c r="C1127" s="792" t="s">
        <v>4884</v>
      </c>
      <c r="D1127" s="792" t="s">
        <v>4924</v>
      </c>
      <c r="E1127" s="793" t="str">
        <f t="shared" si="17"/>
        <v>京都府南丹市</v>
      </c>
      <c r="F1127" s="792" t="s">
        <v>4925</v>
      </c>
    </row>
    <row r="1128" spans="1:6" x14ac:dyDescent="0.15">
      <c r="A1128" s="792" t="s">
        <v>4882</v>
      </c>
      <c r="B1128" s="792" t="s">
        <v>4926</v>
      </c>
      <c r="C1128" s="792" t="s">
        <v>4884</v>
      </c>
      <c r="D1128" s="792" t="s">
        <v>4927</v>
      </c>
      <c r="E1128" s="793" t="str">
        <f t="shared" si="17"/>
        <v>京都府木津川市</v>
      </c>
      <c r="F1128" s="792" t="s">
        <v>4928</v>
      </c>
    </row>
    <row r="1129" spans="1:6" x14ac:dyDescent="0.15">
      <c r="A1129" s="792" t="s">
        <v>4882</v>
      </c>
      <c r="B1129" s="792" t="s">
        <v>4929</v>
      </c>
      <c r="C1129" s="792" t="s">
        <v>4884</v>
      </c>
      <c r="D1129" s="792" t="s">
        <v>4930</v>
      </c>
      <c r="E1129" s="793" t="str">
        <f t="shared" si="17"/>
        <v>京都府大山崎町</v>
      </c>
      <c r="F1129" s="792" t="s">
        <v>4931</v>
      </c>
    </row>
    <row r="1130" spans="1:6" x14ac:dyDescent="0.15">
      <c r="A1130" s="792" t="s">
        <v>4882</v>
      </c>
      <c r="B1130" s="792" t="s">
        <v>4932</v>
      </c>
      <c r="C1130" s="792" t="s">
        <v>4884</v>
      </c>
      <c r="D1130" s="792" t="s">
        <v>4933</v>
      </c>
      <c r="E1130" s="793" t="str">
        <f t="shared" si="17"/>
        <v>京都府久御山町</v>
      </c>
      <c r="F1130" s="792" t="s">
        <v>4934</v>
      </c>
    </row>
    <row r="1131" spans="1:6" x14ac:dyDescent="0.15">
      <c r="A1131" s="792" t="s">
        <v>4882</v>
      </c>
      <c r="B1131" s="792" t="s">
        <v>4935</v>
      </c>
      <c r="C1131" s="792" t="s">
        <v>4884</v>
      </c>
      <c r="D1131" s="792" t="s">
        <v>4936</v>
      </c>
      <c r="E1131" s="793" t="str">
        <f t="shared" si="17"/>
        <v>京都府井手町</v>
      </c>
      <c r="F1131" s="792" t="s">
        <v>4937</v>
      </c>
    </row>
    <row r="1132" spans="1:6" x14ac:dyDescent="0.15">
      <c r="A1132" s="792" t="s">
        <v>4882</v>
      </c>
      <c r="B1132" s="792" t="s">
        <v>4938</v>
      </c>
      <c r="C1132" s="792" t="s">
        <v>4884</v>
      </c>
      <c r="D1132" s="792" t="s">
        <v>4939</v>
      </c>
      <c r="E1132" s="793" t="str">
        <f t="shared" si="17"/>
        <v>京都府宇治田原町</v>
      </c>
      <c r="F1132" s="792" t="s">
        <v>4940</v>
      </c>
    </row>
    <row r="1133" spans="1:6" x14ac:dyDescent="0.15">
      <c r="A1133" s="792" t="s">
        <v>4882</v>
      </c>
      <c r="B1133" s="792" t="s">
        <v>4941</v>
      </c>
      <c r="C1133" s="792" t="s">
        <v>4884</v>
      </c>
      <c r="D1133" s="792" t="s">
        <v>4942</v>
      </c>
      <c r="E1133" s="793" t="str">
        <f t="shared" si="17"/>
        <v>京都府笠置町</v>
      </c>
      <c r="F1133" s="792" t="s">
        <v>4943</v>
      </c>
    </row>
    <row r="1134" spans="1:6" x14ac:dyDescent="0.15">
      <c r="A1134" s="792" t="s">
        <v>4882</v>
      </c>
      <c r="B1134" s="792" t="s">
        <v>4944</v>
      </c>
      <c r="C1134" s="792" t="s">
        <v>4884</v>
      </c>
      <c r="D1134" s="792" t="s">
        <v>4945</v>
      </c>
      <c r="E1134" s="793" t="str">
        <f t="shared" si="17"/>
        <v>京都府和束町</v>
      </c>
      <c r="F1134" s="792" t="s">
        <v>4946</v>
      </c>
    </row>
    <row r="1135" spans="1:6" x14ac:dyDescent="0.15">
      <c r="A1135" s="792" t="s">
        <v>4882</v>
      </c>
      <c r="B1135" s="792" t="s">
        <v>4947</v>
      </c>
      <c r="C1135" s="792" t="s">
        <v>4884</v>
      </c>
      <c r="D1135" s="792" t="s">
        <v>4948</v>
      </c>
      <c r="E1135" s="793" t="str">
        <f t="shared" si="17"/>
        <v>京都府精華町</v>
      </c>
      <c r="F1135" s="792" t="s">
        <v>4949</v>
      </c>
    </row>
    <row r="1136" spans="1:6" x14ac:dyDescent="0.15">
      <c r="A1136" s="792" t="s">
        <v>4882</v>
      </c>
      <c r="B1136" s="792" t="s">
        <v>4950</v>
      </c>
      <c r="C1136" s="792" t="s">
        <v>4884</v>
      </c>
      <c r="D1136" s="792" t="s">
        <v>4951</v>
      </c>
      <c r="E1136" s="793" t="str">
        <f t="shared" si="17"/>
        <v>京都府南山城村</v>
      </c>
      <c r="F1136" s="792" t="s">
        <v>4952</v>
      </c>
    </row>
    <row r="1137" spans="1:6" x14ac:dyDescent="0.15">
      <c r="A1137" s="792" t="s">
        <v>4882</v>
      </c>
      <c r="B1137" s="792" t="s">
        <v>4953</v>
      </c>
      <c r="C1137" s="792" t="s">
        <v>4884</v>
      </c>
      <c r="D1137" s="792" t="s">
        <v>4954</v>
      </c>
      <c r="E1137" s="793" t="str">
        <f t="shared" si="17"/>
        <v>京都府京丹波町</v>
      </c>
      <c r="F1137" s="792" t="s">
        <v>4955</v>
      </c>
    </row>
    <row r="1138" spans="1:6" x14ac:dyDescent="0.15">
      <c r="A1138" s="792" t="s">
        <v>4882</v>
      </c>
      <c r="B1138" s="792" t="s">
        <v>4956</v>
      </c>
      <c r="C1138" s="792" t="s">
        <v>4884</v>
      </c>
      <c r="D1138" s="792" t="s">
        <v>4957</v>
      </c>
      <c r="E1138" s="793" t="str">
        <f t="shared" si="17"/>
        <v>京都府伊根町</v>
      </c>
      <c r="F1138" s="792" t="s">
        <v>4958</v>
      </c>
    </row>
    <row r="1139" spans="1:6" x14ac:dyDescent="0.15">
      <c r="A1139" s="792" t="s">
        <v>4882</v>
      </c>
      <c r="B1139" s="792" t="s">
        <v>4959</v>
      </c>
      <c r="C1139" s="792" t="s">
        <v>4884</v>
      </c>
      <c r="D1139" s="792" t="s">
        <v>4960</v>
      </c>
      <c r="E1139" s="793" t="str">
        <f t="shared" si="17"/>
        <v>京都府与謝野町</v>
      </c>
      <c r="F1139" s="792" t="s">
        <v>4961</v>
      </c>
    </row>
    <row r="1140" spans="1:6" x14ac:dyDescent="0.15">
      <c r="A1140" s="794" t="s">
        <v>4962</v>
      </c>
      <c r="B1140" s="795"/>
      <c r="C1140" s="796" t="s">
        <v>4963</v>
      </c>
      <c r="D1140" s="795"/>
      <c r="E1140" s="793" t="str">
        <f t="shared" si="17"/>
        <v>大阪府</v>
      </c>
      <c r="F1140" s="794" t="s">
        <v>4964</v>
      </c>
    </row>
    <row r="1141" spans="1:6" x14ac:dyDescent="0.15">
      <c r="A1141" s="792" t="s">
        <v>4965</v>
      </c>
      <c r="B1141" s="792" t="s">
        <v>4966</v>
      </c>
      <c r="C1141" s="792" t="s">
        <v>4967</v>
      </c>
      <c r="D1141" s="792" t="s">
        <v>4968</v>
      </c>
      <c r="E1141" s="793" t="str">
        <f t="shared" si="17"/>
        <v>大阪府大阪市</v>
      </c>
      <c r="F1141" s="792" t="s">
        <v>4969</v>
      </c>
    </row>
    <row r="1142" spans="1:6" x14ac:dyDescent="0.15">
      <c r="A1142" s="792" t="s">
        <v>4965</v>
      </c>
      <c r="B1142" s="792" t="s">
        <v>4970</v>
      </c>
      <c r="C1142" s="792" t="s">
        <v>4967</v>
      </c>
      <c r="D1142" s="792" t="s">
        <v>3991</v>
      </c>
      <c r="E1142" s="793" t="str">
        <f t="shared" si="17"/>
        <v>大阪府堺市</v>
      </c>
      <c r="F1142" s="792" t="s">
        <v>4971</v>
      </c>
    </row>
    <row r="1143" spans="1:6" x14ac:dyDescent="0.15">
      <c r="A1143" s="792" t="s">
        <v>4965</v>
      </c>
      <c r="B1143" s="792" t="s">
        <v>4972</v>
      </c>
      <c r="C1143" s="792" t="s">
        <v>4967</v>
      </c>
      <c r="D1143" s="792" t="s">
        <v>4973</v>
      </c>
      <c r="E1143" s="793" t="str">
        <f t="shared" si="17"/>
        <v>大阪府岸和田市</v>
      </c>
      <c r="F1143" s="792" t="s">
        <v>4974</v>
      </c>
    </row>
    <row r="1144" spans="1:6" x14ac:dyDescent="0.15">
      <c r="A1144" s="792" t="s">
        <v>4965</v>
      </c>
      <c r="B1144" s="792" t="s">
        <v>4975</v>
      </c>
      <c r="C1144" s="792" t="s">
        <v>4967</v>
      </c>
      <c r="D1144" s="792" t="s">
        <v>4976</v>
      </c>
      <c r="E1144" s="793" t="str">
        <f t="shared" si="17"/>
        <v>大阪府豊中市</v>
      </c>
      <c r="F1144" s="792" t="s">
        <v>4977</v>
      </c>
    </row>
    <row r="1145" spans="1:6" x14ac:dyDescent="0.15">
      <c r="A1145" s="792" t="s">
        <v>4965</v>
      </c>
      <c r="B1145" s="792" t="s">
        <v>4978</v>
      </c>
      <c r="C1145" s="792" t="s">
        <v>4967</v>
      </c>
      <c r="D1145" s="792" t="s">
        <v>4979</v>
      </c>
      <c r="E1145" s="793" t="str">
        <f t="shared" si="17"/>
        <v>大阪府池田市</v>
      </c>
      <c r="F1145" s="792" t="s">
        <v>4980</v>
      </c>
    </row>
    <row r="1146" spans="1:6" x14ac:dyDescent="0.15">
      <c r="A1146" s="792" t="s">
        <v>4965</v>
      </c>
      <c r="B1146" s="792" t="s">
        <v>4981</v>
      </c>
      <c r="C1146" s="792" t="s">
        <v>4967</v>
      </c>
      <c r="D1146" s="792" t="s">
        <v>4982</v>
      </c>
      <c r="E1146" s="793" t="str">
        <f t="shared" si="17"/>
        <v>大阪府吹田市</v>
      </c>
      <c r="F1146" s="792" t="s">
        <v>4983</v>
      </c>
    </row>
    <row r="1147" spans="1:6" x14ac:dyDescent="0.15">
      <c r="A1147" s="792" t="s">
        <v>4965</v>
      </c>
      <c r="B1147" s="792" t="s">
        <v>4984</v>
      </c>
      <c r="C1147" s="792" t="s">
        <v>4967</v>
      </c>
      <c r="D1147" s="792" t="s">
        <v>4985</v>
      </c>
      <c r="E1147" s="793" t="str">
        <f t="shared" si="17"/>
        <v>大阪府泉大津市</v>
      </c>
      <c r="F1147" s="792" t="s">
        <v>4986</v>
      </c>
    </row>
    <row r="1148" spans="1:6" x14ac:dyDescent="0.15">
      <c r="A1148" s="792" t="s">
        <v>4965</v>
      </c>
      <c r="B1148" s="792" t="s">
        <v>4987</v>
      </c>
      <c r="C1148" s="792" t="s">
        <v>4967</v>
      </c>
      <c r="D1148" s="792" t="s">
        <v>4988</v>
      </c>
      <c r="E1148" s="793" t="str">
        <f t="shared" si="17"/>
        <v>大阪府高槻市</v>
      </c>
      <c r="F1148" s="792" t="s">
        <v>4989</v>
      </c>
    </row>
    <row r="1149" spans="1:6" x14ac:dyDescent="0.15">
      <c r="A1149" s="792" t="s">
        <v>4965</v>
      </c>
      <c r="B1149" s="792" t="s">
        <v>4990</v>
      </c>
      <c r="C1149" s="792" t="s">
        <v>4967</v>
      </c>
      <c r="D1149" s="792" t="s">
        <v>4991</v>
      </c>
      <c r="E1149" s="793" t="str">
        <f t="shared" si="17"/>
        <v>大阪府貝塚市</v>
      </c>
      <c r="F1149" s="792" t="s">
        <v>4992</v>
      </c>
    </row>
    <row r="1150" spans="1:6" x14ac:dyDescent="0.15">
      <c r="A1150" s="792" t="s">
        <v>4965</v>
      </c>
      <c r="B1150" s="792" t="s">
        <v>4993</v>
      </c>
      <c r="C1150" s="792" t="s">
        <v>4967</v>
      </c>
      <c r="D1150" s="792" t="s">
        <v>4994</v>
      </c>
      <c r="E1150" s="793" t="str">
        <f t="shared" si="17"/>
        <v>大阪府守口市</v>
      </c>
      <c r="F1150" s="792" t="s">
        <v>4995</v>
      </c>
    </row>
    <row r="1151" spans="1:6" x14ac:dyDescent="0.15">
      <c r="A1151" s="792" t="s">
        <v>4965</v>
      </c>
      <c r="B1151" s="792" t="s">
        <v>4996</v>
      </c>
      <c r="C1151" s="792" t="s">
        <v>4967</v>
      </c>
      <c r="D1151" s="792" t="s">
        <v>4997</v>
      </c>
      <c r="E1151" s="793" t="str">
        <f t="shared" si="17"/>
        <v>大阪府枚方市</v>
      </c>
      <c r="F1151" s="792" t="s">
        <v>4998</v>
      </c>
    </row>
    <row r="1152" spans="1:6" x14ac:dyDescent="0.15">
      <c r="A1152" s="792" t="s">
        <v>4965</v>
      </c>
      <c r="B1152" s="792" t="s">
        <v>4999</v>
      </c>
      <c r="C1152" s="792" t="s">
        <v>4967</v>
      </c>
      <c r="D1152" s="792" t="s">
        <v>5000</v>
      </c>
      <c r="E1152" s="793" t="str">
        <f t="shared" si="17"/>
        <v>大阪府茨木市</v>
      </c>
      <c r="F1152" s="792" t="s">
        <v>5001</v>
      </c>
    </row>
    <row r="1153" spans="1:6" x14ac:dyDescent="0.15">
      <c r="A1153" s="792" t="s">
        <v>4965</v>
      </c>
      <c r="B1153" s="792" t="s">
        <v>5002</v>
      </c>
      <c r="C1153" s="792" t="s">
        <v>4967</v>
      </c>
      <c r="D1153" s="792" t="s">
        <v>5003</v>
      </c>
      <c r="E1153" s="793" t="str">
        <f t="shared" si="17"/>
        <v>大阪府八尾市</v>
      </c>
      <c r="F1153" s="792" t="s">
        <v>5004</v>
      </c>
    </row>
    <row r="1154" spans="1:6" x14ac:dyDescent="0.15">
      <c r="A1154" s="792" t="s">
        <v>4965</v>
      </c>
      <c r="B1154" s="792" t="s">
        <v>5005</v>
      </c>
      <c r="C1154" s="792" t="s">
        <v>4967</v>
      </c>
      <c r="D1154" s="792" t="s">
        <v>5006</v>
      </c>
      <c r="E1154" s="793" t="str">
        <f t="shared" si="17"/>
        <v>大阪府泉佐野市</v>
      </c>
      <c r="F1154" s="792" t="s">
        <v>5007</v>
      </c>
    </row>
    <row r="1155" spans="1:6" x14ac:dyDescent="0.15">
      <c r="A1155" s="792" t="s">
        <v>4965</v>
      </c>
      <c r="B1155" s="792" t="s">
        <v>5008</v>
      </c>
      <c r="C1155" s="792" t="s">
        <v>4967</v>
      </c>
      <c r="D1155" s="792" t="s">
        <v>5009</v>
      </c>
      <c r="E1155" s="793" t="str">
        <f t="shared" ref="E1155:E1218" si="18">CONCATENATE(A1155,B1155)</f>
        <v>大阪府富田林市</v>
      </c>
      <c r="F1155" s="792" t="s">
        <v>5010</v>
      </c>
    </row>
    <row r="1156" spans="1:6" x14ac:dyDescent="0.15">
      <c r="A1156" s="792" t="s">
        <v>4965</v>
      </c>
      <c r="B1156" s="792" t="s">
        <v>5011</v>
      </c>
      <c r="C1156" s="792" t="s">
        <v>4967</v>
      </c>
      <c r="D1156" s="792" t="s">
        <v>5012</v>
      </c>
      <c r="E1156" s="793" t="str">
        <f t="shared" si="18"/>
        <v>大阪府寝屋川市</v>
      </c>
      <c r="F1156" s="792" t="s">
        <v>5013</v>
      </c>
    </row>
    <row r="1157" spans="1:6" x14ac:dyDescent="0.15">
      <c r="A1157" s="792" t="s">
        <v>4965</v>
      </c>
      <c r="B1157" s="792" t="s">
        <v>5014</v>
      </c>
      <c r="C1157" s="792" t="s">
        <v>4967</v>
      </c>
      <c r="D1157" s="792" t="s">
        <v>5015</v>
      </c>
      <c r="E1157" s="793" t="str">
        <f t="shared" si="18"/>
        <v>大阪府河内長野市</v>
      </c>
      <c r="F1157" s="792" t="s">
        <v>5016</v>
      </c>
    </row>
    <row r="1158" spans="1:6" x14ac:dyDescent="0.15">
      <c r="A1158" s="792" t="s">
        <v>4965</v>
      </c>
      <c r="B1158" s="792" t="s">
        <v>5017</v>
      </c>
      <c r="C1158" s="792" t="s">
        <v>4967</v>
      </c>
      <c r="D1158" s="792" t="s">
        <v>5018</v>
      </c>
      <c r="E1158" s="793" t="str">
        <f t="shared" si="18"/>
        <v>大阪府松原市</v>
      </c>
      <c r="F1158" s="792" t="s">
        <v>5019</v>
      </c>
    </row>
    <row r="1159" spans="1:6" x14ac:dyDescent="0.15">
      <c r="A1159" s="792" t="s">
        <v>4965</v>
      </c>
      <c r="B1159" s="792" t="s">
        <v>5020</v>
      </c>
      <c r="C1159" s="792" t="s">
        <v>4967</v>
      </c>
      <c r="D1159" s="792" t="s">
        <v>5021</v>
      </c>
      <c r="E1159" s="793" t="str">
        <f t="shared" si="18"/>
        <v>大阪府大東市</v>
      </c>
      <c r="F1159" s="792" t="s">
        <v>5022</v>
      </c>
    </row>
    <row r="1160" spans="1:6" x14ac:dyDescent="0.15">
      <c r="A1160" s="792" t="s">
        <v>4965</v>
      </c>
      <c r="B1160" s="792" t="s">
        <v>5023</v>
      </c>
      <c r="C1160" s="792" t="s">
        <v>4967</v>
      </c>
      <c r="D1160" s="792" t="s">
        <v>5024</v>
      </c>
      <c r="E1160" s="793" t="str">
        <f t="shared" si="18"/>
        <v>大阪府和泉市</v>
      </c>
      <c r="F1160" s="792" t="s">
        <v>5025</v>
      </c>
    </row>
    <row r="1161" spans="1:6" x14ac:dyDescent="0.15">
      <c r="A1161" s="792" t="s">
        <v>4965</v>
      </c>
      <c r="B1161" s="792" t="s">
        <v>5026</v>
      </c>
      <c r="C1161" s="792" t="s">
        <v>4967</v>
      </c>
      <c r="D1161" s="792" t="s">
        <v>5027</v>
      </c>
      <c r="E1161" s="793" t="str">
        <f t="shared" si="18"/>
        <v>大阪府箕面市</v>
      </c>
      <c r="F1161" s="792" t="s">
        <v>5028</v>
      </c>
    </row>
    <row r="1162" spans="1:6" x14ac:dyDescent="0.15">
      <c r="A1162" s="792" t="s">
        <v>4965</v>
      </c>
      <c r="B1162" s="792" t="s">
        <v>5029</v>
      </c>
      <c r="C1162" s="792" t="s">
        <v>4967</v>
      </c>
      <c r="D1162" s="792" t="s">
        <v>5030</v>
      </c>
      <c r="E1162" s="793" t="str">
        <f t="shared" si="18"/>
        <v>大阪府柏原市</v>
      </c>
      <c r="F1162" s="792" t="s">
        <v>5031</v>
      </c>
    </row>
    <row r="1163" spans="1:6" x14ac:dyDescent="0.15">
      <c r="A1163" s="792" t="s">
        <v>4965</v>
      </c>
      <c r="B1163" s="792" t="s">
        <v>5032</v>
      </c>
      <c r="C1163" s="792" t="s">
        <v>4967</v>
      </c>
      <c r="D1163" s="792" t="s">
        <v>5033</v>
      </c>
      <c r="E1163" s="793" t="str">
        <f t="shared" si="18"/>
        <v>大阪府羽曳野市</v>
      </c>
      <c r="F1163" s="792" t="s">
        <v>5034</v>
      </c>
    </row>
    <row r="1164" spans="1:6" x14ac:dyDescent="0.15">
      <c r="A1164" s="792" t="s">
        <v>4965</v>
      </c>
      <c r="B1164" s="792" t="s">
        <v>5035</v>
      </c>
      <c r="C1164" s="792" t="s">
        <v>4967</v>
      </c>
      <c r="D1164" s="792" t="s">
        <v>5036</v>
      </c>
      <c r="E1164" s="793" t="str">
        <f t="shared" si="18"/>
        <v>大阪府門真市</v>
      </c>
      <c r="F1164" s="792" t="s">
        <v>5037</v>
      </c>
    </row>
    <row r="1165" spans="1:6" x14ac:dyDescent="0.15">
      <c r="A1165" s="792" t="s">
        <v>4965</v>
      </c>
      <c r="B1165" s="792" t="s">
        <v>5038</v>
      </c>
      <c r="C1165" s="792" t="s">
        <v>4967</v>
      </c>
      <c r="D1165" s="792" t="s">
        <v>5039</v>
      </c>
      <c r="E1165" s="793" t="str">
        <f t="shared" si="18"/>
        <v>大阪府摂津市</v>
      </c>
      <c r="F1165" s="792" t="s">
        <v>5040</v>
      </c>
    </row>
    <row r="1166" spans="1:6" x14ac:dyDescent="0.15">
      <c r="A1166" s="792" t="s">
        <v>4965</v>
      </c>
      <c r="B1166" s="792" t="s">
        <v>5041</v>
      </c>
      <c r="C1166" s="792" t="s">
        <v>4967</v>
      </c>
      <c r="D1166" s="792" t="s">
        <v>5042</v>
      </c>
      <c r="E1166" s="793" t="str">
        <f t="shared" si="18"/>
        <v>大阪府高石市</v>
      </c>
      <c r="F1166" s="792" t="s">
        <v>5043</v>
      </c>
    </row>
    <row r="1167" spans="1:6" x14ac:dyDescent="0.15">
      <c r="A1167" s="792" t="s">
        <v>4965</v>
      </c>
      <c r="B1167" s="792" t="s">
        <v>5044</v>
      </c>
      <c r="C1167" s="792" t="s">
        <v>4967</v>
      </c>
      <c r="D1167" s="792" t="s">
        <v>5045</v>
      </c>
      <c r="E1167" s="793" t="str">
        <f t="shared" si="18"/>
        <v>大阪府藤井寺市</v>
      </c>
      <c r="F1167" s="792" t="s">
        <v>5046</v>
      </c>
    </row>
    <row r="1168" spans="1:6" x14ac:dyDescent="0.15">
      <c r="A1168" s="792" t="s">
        <v>4965</v>
      </c>
      <c r="B1168" s="792" t="s">
        <v>5047</v>
      </c>
      <c r="C1168" s="792" t="s">
        <v>4967</v>
      </c>
      <c r="D1168" s="792" t="s">
        <v>5048</v>
      </c>
      <c r="E1168" s="793" t="str">
        <f t="shared" si="18"/>
        <v>大阪府東大阪市</v>
      </c>
      <c r="F1168" s="792" t="s">
        <v>5049</v>
      </c>
    </row>
    <row r="1169" spans="1:6" x14ac:dyDescent="0.15">
      <c r="A1169" s="792" t="s">
        <v>4965</v>
      </c>
      <c r="B1169" s="792" t="s">
        <v>5050</v>
      </c>
      <c r="C1169" s="792" t="s">
        <v>4967</v>
      </c>
      <c r="D1169" s="792" t="s">
        <v>5051</v>
      </c>
      <c r="E1169" s="793" t="str">
        <f t="shared" si="18"/>
        <v>大阪府泉南市</v>
      </c>
      <c r="F1169" s="792" t="s">
        <v>5052</v>
      </c>
    </row>
    <row r="1170" spans="1:6" x14ac:dyDescent="0.15">
      <c r="A1170" s="792" t="s">
        <v>4965</v>
      </c>
      <c r="B1170" s="792" t="s">
        <v>5053</v>
      </c>
      <c r="C1170" s="792" t="s">
        <v>4967</v>
      </c>
      <c r="D1170" s="792" t="s">
        <v>5054</v>
      </c>
      <c r="E1170" s="793" t="str">
        <f t="shared" si="18"/>
        <v>大阪府四條畷市</v>
      </c>
      <c r="F1170" s="792" t="s">
        <v>5055</v>
      </c>
    </row>
    <row r="1171" spans="1:6" x14ac:dyDescent="0.15">
      <c r="A1171" s="792" t="s">
        <v>4965</v>
      </c>
      <c r="B1171" s="792" t="s">
        <v>5056</v>
      </c>
      <c r="C1171" s="792" t="s">
        <v>4967</v>
      </c>
      <c r="D1171" s="792" t="s">
        <v>5057</v>
      </c>
      <c r="E1171" s="793" t="str">
        <f t="shared" si="18"/>
        <v>大阪府交野市</v>
      </c>
      <c r="F1171" s="792" t="s">
        <v>5058</v>
      </c>
    </row>
    <row r="1172" spans="1:6" x14ac:dyDescent="0.15">
      <c r="A1172" s="792" t="s">
        <v>4965</v>
      </c>
      <c r="B1172" s="792" t="s">
        <v>5059</v>
      </c>
      <c r="C1172" s="792" t="s">
        <v>4967</v>
      </c>
      <c r="D1172" s="792" t="s">
        <v>5060</v>
      </c>
      <c r="E1172" s="793" t="str">
        <f t="shared" si="18"/>
        <v>大阪府大阪狭山市</v>
      </c>
      <c r="F1172" s="792" t="s">
        <v>5061</v>
      </c>
    </row>
    <row r="1173" spans="1:6" x14ac:dyDescent="0.15">
      <c r="A1173" s="792" t="s">
        <v>4965</v>
      </c>
      <c r="B1173" s="792" t="s">
        <v>5062</v>
      </c>
      <c r="C1173" s="792" t="s">
        <v>4967</v>
      </c>
      <c r="D1173" s="792" t="s">
        <v>5063</v>
      </c>
      <c r="E1173" s="793" t="str">
        <f t="shared" si="18"/>
        <v>大阪府阪南市</v>
      </c>
      <c r="F1173" s="792" t="s">
        <v>5064</v>
      </c>
    </row>
    <row r="1174" spans="1:6" x14ac:dyDescent="0.15">
      <c r="A1174" s="792" t="s">
        <v>4965</v>
      </c>
      <c r="B1174" s="792" t="s">
        <v>5065</v>
      </c>
      <c r="C1174" s="792" t="s">
        <v>4967</v>
      </c>
      <c r="D1174" s="792" t="s">
        <v>5066</v>
      </c>
      <c r="E1174" s="793" t="str">
        <f t="shared" si="18"/>
        <v>大阪府島本町</v>
      </c>
      <c r="F1174" s="792" t="s">
        <v>5067</v>
      </c>
    </row>
    <row r="1175" spans="1:6" x14ac:dyDescent="0.15">
      <c r="A1175" s="792" t="s">
        <v>4965</v>
      </c>
      <c r="B1175" s="792" t="s">
        <v>5068</v>
      </c>
      <c r="C1175" s="792" t="s">
        <v>4967</v>
      </c>
      <c r="D1175" s="792" t="s">
        <v>5069</v>
      </c>
      <c r="E1175" s="793" t="str">
        <f t="shared" si="18"/>
        <v>大阪府豊能町</v>
      </c>
      <c r="F1175" s="792" t="s">
        <v>5070</v>
      </c>
    </row>
    <row r="1176" spans="1:6" x14ac:dyDescent="0.15">
      <c r="A1176" s="792" t="s">
        <v>4965</v>
      </c>
      <c r="B1176" s="792" t="s">
        <v>5071</v>
      </c>
      <c r="C1176" s="792" t="s">
        <v>4967</v>
      </c>
      <c r="D1176" s="792" t="s">
        <v>5072</v>
      </c>
      <c r="E1176" s="793" t="str">
        <f t="shared" si="18"/>
        <v>大阪府能勢町</v>
      </c>
      <c r="F1176" s="792" t="s">
        <v>5073</v>
      </c>
    </row>
    <row r="1177" spans="1:6" x14ac:dyDescent="0.15">
      <c r="A1177" s="792" t="s">
        <v>4965</v>
      </c>
      <c r="B1177" s="792" t="s">
        <v>5074</v>
      </c>
      <c r="C1177" s="792" t="s">
        <v>4967</v>
      </c>
      <c r="D1177" s="792" t="s">
        <v>5075</v>
      </c>
      <c r="E1177" s="793" t="str">
        <f t="shared" si="18"/>
        <v>大阪府忠岡町</v>
      </c>
      <c r="F1177" s="792" t="s">
        <v>5076</v>
      </c>
    </row>
    <row r="1178" spans="1:6" x14ac:dyDescent="0.15">
      <c r="A1178" s="792" t="s">
        <v>4965</v>
      </c>
      <c r="B1178" s="792" t="s">
        <v>5077</v>
      </c>
      <c r="C1178" s="792" t="s">
        <v>4967</v>
      </c>
      <c r="D1178" s="792" t="s">
        <v>5078</v>
      </c>
      <c r="E1178" s="793" t="str">
        <f t="shared" si="18"/>
        <v>大阪府熊取町</v>
      </c>
      <c r="F1178" s="792" t="s">
        <v>5079</v>
      </c>
    </row>
    <row r="1179" spans="1:6" x14ac:dyDescent="0.15">
      <c r="A1179" s="792" t="s">
        <v>4965</v>
      </c>
      <c r="B1179" s="792" t="s">
        <v>5080</v>
      </c>
      <c r="C1179" s="792" t="s">
        <v>4967</v>
      </c>
      <c r="D1179" s="792" t="s">
        <v>5081</v>
      </c>
      <c r="E1179" s="793" t="str">
        <f t="shared" si="18"/>
        <v>大阪府田尻町</v>
      </c>
      <c r="F1179" s="792" t="s">
        <v>5082</v>
      </c>
    </row>
    <row r="1180" spans="1:6" x14ac:dyDescent="0.15">
      <c r="A1180" s="792" t="s">
        <v>4965</v>
      </c>
      <c r="B1180" s="792" t="s">
        <v>5083</v>
      </c>
      <c r="C1180" s="792" t="s">
        <v>4967</v>
      </c>
      <c r="D1180" s="792" t="s">
        <v>5084</v>
      </c>
      <c r="E1180" s="793" t="str">
        <f t="shared" si="18"/>
        <v>大阪府岬町</v>
      </c>
      <c r="F1180" s="792" t="s">
        <v>5085</v>
      </c>
    </row>
    <row r="1181" spans="1:6" x14ac:dyDescent="0.15">
      <c r="A1181" s="792" t="s">
        <v>4965</v>
      </c>
      <c r="B1181" s="792" t="s">
        <v>5086</v>
      </c>
      <c r="C1181" s="792" t="s">
        <v>4967</v>
      </c>
      <c r="D1181" s="792" t="s">
        <v>5087</v>
      </c>
      <c r="E1181" s="793" t="str">
        <f t="shared" si="18"/>
        <v>大阪府太子町</v>
      </c>
      <c r="F1181" s="792" t="s">
        <v>5088</v>
      </c>
    </row>
    <row r="1182" spans="1:6" x14ac:dyDescent="0.15">
      <c r="A1182" s="792" t="s">
        <v>4965</v>
      </c>
      <c r="B1182" s="792" t="s">
        <v>5089</v>
      </c>
      <c r="C1182" s="792" t="s">
        <v>4967</v>
      </c>
      <c r="D1182" s="792" t="s">
        <v>5090</v>
      </c>
      <c r="E1182" s="793" t="str">
        <f t="shared" si="18"/>
        <v>大阪府河南町</v>
      </c>
      <c r="F1182" s="792" t="s">
        <v>5091</v>
      </c>
    </row>
    <row r="1183" spans="1:6" x14ac:dyDescent="0.15">
      <c r="A1183" s="792" t="s">
        <v>4965</v>
      </c>
      <c r="B1183" s="792" t="s">
        <v>5092</v>
      </c>
      <c r="C1183" s="792" t="s">
        <v>4967</v>
      </c>
      <c r="D1183" s="792" t="s">
        <v>5093</v>
      </c>
      <c r="E1183" s="793" t="str">
        <f t="shared" si="18"/>
        <v>大阪府千早赤阪村</v>
      </c>
      <c r="F1183" s="792" t="s">
        <v>5094</v>
      </c>
    </row>
    <row r="1184" spans="1:6" x14ac:dyDescent="0.15">
      <c r="A1184" s="794" t="s">
        <v>5095</v>
      </c>
      <c r="B1184" s="795"/>
      <c r="C1184" s="796" t="s">
        <v>5096</v>
      </c>
      <c r="D1184" s="795"/>
      <c r="E1184" s="793" t="str">
        <f t="shared" si="18"/>
        <v>兵庫県</v>
      </c>
      <c r="F1184" s="794" t="s">
        <v>5097</v>
      </c>
    </row>
    <row r="1185" spans="1:6" x14ac:dyDescent="0.15">
      <c r="A1185" s="792" t="s">
        <v>5098</v>
      </c>
      <c r="B1185" s="792" t="s">
        <v>5099</v>
      </c>
      <c r="C1185" s="792" t="s">
        <v>5100</v>
      </c>
      <c r="D1185" s="792" t="s">
        <v>5101</v>
      </c>
      <c r="E1185" s="793" t="str">
        <f t="shared" si="18"/>
        <v>兵庫県神戸市</v>
      </c>
      <c r="F1185" s="792" t="s">
        <v>5102</v>
      </c>
    </row>
    <row r="1186" spans="1:6" x14ac:dyDescent="0.15">
      <c r="A1186" s="792" t="s">
        <v>5098</v>
      </c>
      <c r="B1186" s="792" t="s">
        <v>5103</v>
      </c>
      <c r="C1186" s="792" t="s">
        <v>5100</v>
      </c>
      <c r="D1186" s="792" t="s">
        <v>5104</v>
      </c>
      <c r="E1186" s="793" t="str">
        <f t="shared" si="18"/>
        <v>兵庫県姫路市</v>
      </c>
      <c r="F1186" s="792" t="s">
        <v>5105</v>
      </c>
    </row>
    <row r="1187" spans="1:6" x14ac:dyDescent="0.15">
      <c r="A1187" s="792" t="s">
        <v>5098</v>
      </c>
      <c r="B1187" s="792" t="s">
        <v>5106</v>
      </c>
      <c r="C1187" s="792" t="s">
        <v>5100</v>
      </c>
      <c r="D1187" s="792" t="s">
        <v>5107</v>
      </c>
      <c r="E1187" s="793" t="str">
        <f t="shared" si="18"/>
        <v>兵庫県尼崎市</v>
      </c>
      <c r="F1187" s="792" t="s">
        <v>5108</v>
      </c>
    </row>
    <row r="1188" spans="1:6" x14ac:dyDescent="0.15">
      <c r="A1188" s="792" t="s">
        <v>5098</v>
      </c>
      <c r="B1188" s="792" t="s">
        <v>5109</v>
      </c>
      <c r="C1188" s="792" t="s">
        <v>5100</v>
      </c>
      <c r="D1188" s="792" t="s">
        <v>5110</v>
      </c>
      <c r="E1188" s="793" t="str">
        <f t="shared" si="18"/>
        <v>兵庫県明石市</v>
      </c>
      <c r="F1188" s="792" t="s">
        <v>5111</v>
      </c>
    </row>
    <row r="1189" spans="1:6" x14ac:dyDescent="0.15">
      <c r="A1189" s="792" t="s">
        <v>5098</v>
      </c>
      <c r="B1189" s="792" t="s">
        <v>5112</v>
      </c>
      <c r="C1189" s="792" t="s">
        <v>5100</v>
      </c>
      <c r="D1189" s="792" t="s">
        <v>5113</v>
      </c>
      <c r="E1189" s="793" t="str">
        <f t="shared" si="18"/>
        <v>兵庫県西宮市</v>
      </c>
      <c r="F1189" s="792" t="s">
        <v>5114</v>
      </c>
    </row>
    <row r="1190" spans="1:6" x14ac:dyDescent="0.15">
      <c r="A1190" s="792" t="s">
        <v>5098</v>
      </c>
      <c r="B1190" s="792" t="s">
        <v>5115</v>
      </c>
      <c r="C1190" s="792" t="s">
        <v>5100</v>
      </c>
      <c r="D1190" s="792" t="s">
        <v>5116</v>
      </c>
      <c r="E1190" s="793" t="str">
        <f t="shared" si="18"/>
        <v>兵庫県洲本市</v>
      </c>
      <c r="F1190" s="792" t="s">
        <v>5117</v>
      </c>
    </row>
    <row r="1191" spans="1:6" x14ac:dyDescent="0.15">
      <c r="A1191" s="792" t="s">
        <v>5098</v>
      </c>
      <c r="B1191" s="792" t="s">
        <v>5118</v>
      </c>
      <c r="C1191" s="792" t="s">
        <v>5100</v>
      </c>
      <c r="D1191" s="792" t="s">
        <v>5119</v>
      </c>
      <c r="E1191" s="793" t="str">
        <f t="shared" si="18"/>
        <v>兵庫県芦屋市</v>
      </c>
      <c r="F1191" s="792" t="s">
        <v>5120</v>
      </c>
    </row>
    <row r="1192" spans="1:6" x14ac:dyDescent="0.15">
      <c r="A1192" s="792" t="s">
        <v>5098</v>
      </c>
      <c r="B1192" s="792" t="s">
        <v>5121</v>
      </c>
      <c r="C1192" s="792" t="s">
        <v>5100</v>
      </c>
      <c r="D1192" s="792" t="s">
        <v>5122</v>
      </c>
      <c r="E1192" s="793" t="str">
        <f t="shared" si="18"/>
        <v>兵庫県伊丹市</v>
      </c>
      <c r="F1192" s="792" t="s">
        <v>5123</v>
      </c>
    </row>
    <row r="1193" spans="1:6" x14ac:dyDescent="0.15">
      <c r="A1193" s="792" t="s">
        <v>5098</v>
      </c>
      <c r="B1193" s="792" t="s">
        <v>5124</v>
      </c>
      <c r="C1193" s="792" t="s">
        <v>5100</v>
      </c>
      <c r="D1193" s="792" t="s">
        <v>5125</v>
      </c>
      <c r="E1193" s="793" t="str">
        <f t="shared" si="18"/>
        <v>兵庫県相生市</v>
      </c>
      <c r="F1193" s="792" t="s">
        <v>5126</v>
      </c>
    </row>
    <row r="1194" spans="1:6" x14ac:dyDescent="0.15">
      <c r="A1194" s="792" t="s">
        <v>5098</v>
      </c>
      <c r="B1194" s="792" t="s">
        <v>5127</v>
      </c>
      <c r="C1194" s="792" t="s">
        <v>5100</v>
      </c>
      <c r="D1194" s="792" t="s">
        <v>5128</v>
      </c>
      <c r="E1194" s="793" t="str">
        <f t="shared" si="18"/>
        <v>兵庫県豊岡市</v>
      </c>
      <c r="F1194" s="792" t="s">
        <v>5129</v>
      </c>
    </row>
    <row r="1195" spans="1:6" x14ac:dyDescent="0.15">
      <c r="A1195" s="792" t="s">
        <v>5098</v>
      </c>
      <c r="B1195" s="792" t="s">
        <v>5130</v>
      </c>
      <c r="C1195" s="792" t="s">
        <v>5100</v>
      </c>
      <c r="D1195" s="792" t="s">
        <v>5131</v>
      </c>
      <c r="E1195" s="793" t="str">
        <f t="shared" si="18"/>
        <v>兵庫県加古川市</v>
      </c>
      <c r="F1195" s="792" t="s">
        <v>5132</v>
      </c>
    </row>
    <row r="1196" spans="1:6" x14ac:dyDescent="0.15">
      <c r="A1196" s="792" t="s">
        <v>5098</v>
      </c>
      <c r="B1196" s="792" t="s">
        <v>5133</v>
      </c>
      <c r="C1196" s="792" t="s">
        <v>5100</v>
      </c>
      <c r="D1196" s="792" t="s">
        <v>5134</v>
      </c>
      <c r="E1196" s="793" t="str">
        <f t="shared" si="18"/>
        <v>兵庫県赤穂市</v>
      </c>
      <c r="F1196" s="792" t="s">
        <v>5135</v>
      </c>
    </row>
    <row r="1197" spans="1:6" x14ac:dyDescent="0.15">
      <c r="A1197" s="792" t="s">
        <v>5098</v>
      </c>
      <c r="B1197" s="792" t="s">
        <v>5136</v>
      </c>
      <c r="C1197" s="792" t="s">
        <v>5100</v>
      </c>
      <c r="D1197" s="792" t="s">
        <v>5137</v>
      </c>
      <c r="E1197" s="793" t="str">
        <f t="shared" si="18"/>
        <v>兵庫県西脇市</v>
      </c>
      <c r="F1197" s="792" t="s">
        <v>5138</v>
      </c>
    </row>
    <row r="1198" spans="1:6" x14ac:dyDescent="0.15">
      <c r="A1198" s="792" t="s">
        <v>5098</v>
      </c>
      <c r="B1198" s="792" t="s">
        <v>5139</v>
      </c>
      <c r="C1198" s="792" t="s">
        <v>5100</v>
      </c>
      <c r="D1198" s="792" t="s">
        <v>5140</v>
      </c>
      <c r="E1198" s="793" t="str">
        <f t="shared" si="18"/>
        <v>兵庫県宝塚市</v>
      </c>
      <c r="F1198" s="792" t="s">
        <v>5141</v>
      </c>
    </row>
    <row r="1199" spans="1:6" x14ac:dyDescent="0.15">
      <c r="A1199" s="792" t="s">
        <v>5098</v>
      </c>
      <c r="B1199" s="792" t="s">
        <v>5142</v>
      </c>
      <c r="C1199" s="792" t="s">
        <v>5100</v>
      </c>
      <c r="D1199" s="792" t="s">
        <v>5143</v>
      </c>
      <c r="E1199" s="793" t="str">
        <f t="shared" si="18"/>
        <v>兵庫県三木市</v>
      </c>
      <c r="F1199" s="792" t="s">
        <v>5144</v>
      </c>
    </row>
    <row r="1200" spans="1:6" x14ac:dyDescent="0.15">
      <c r="A1200" s="792" t="s">
        <v>5098</v>
      </c>
      <c r="B1200" s="792" t="s">
        <v>5145</v>
      </c>
      <c r="C1200" s="792" t="s">
        <v>5100</v>
      </c>
      <c r="D1200" s="792" t="s">
        <v>5146</v>
      </c>
      <c r="E1200" s="793" t="str">
        <f t="shared" si="18"/>
        <v>兵庫県高砂市</v>
      </c>
      <c r="F1200" s="792" t="s">
        <v>5147</v>
      </c>
    </row>
    <row r="1201" spans="1:6" x14ac:dyDescent="0.15">
      <c r="A1201" s="792" t="s">
        <v>5098</v>
      </c>
      <c r="B1201" s="792" t="s">
        <v>5148</v>
      </c>
      <c r="C1201" s="792" t="s">
        <v>5100</v>
      </c>
      <c r="D1201" s="792" t="s">
        <v>5149</v>
      </c>
      <c r="E1201" s="793" t="str">
        <f t="shared" si="18"/>
        <v>兵庫県川西市</v>
      </c>
      <c r="F1201" s="792" t="s">
        <v>5150</v>
      </c>
    </row>
    <row r="1202" spans="1:6" x14ac:dyDescent="0.15">
      <c r="A1202" s="792" t="s">
        <v>5098</v>
      </c>
      <c r="B1202" s="792" t="s">
        <v>5151</v>
      </c>
      <c r="C1202" s="792" t="s">
        <v>5100</v>
      </c>
      <c r="D1202" s="792" t="s">
        <v>5152</v>
      </c>
      <c r="E1202" s="793" t="str">
        <f t="shared" si="18"/>
        <v>兵庫県小野市</v>
      </c>
      <c r="F1202" s="792" t="s">
        <v>5153</v>
      </c>
    </row>
    <row r="1203" spans="1:6" x14ac:dyDescent="0.15">
      <c r="A1203" s="792" t="s">
        <v>5098</v>
      </c>
      <c r="B1203" s="792" t="s">
        <v>5154</v>
      </c>
      <c r="C1203" s="792" t="s">
        <v>5100</v>
      </c>
      <c r="D1203" s="792" t="s">
        <v>5155</v>
      </c>
      <c r="E1203" s="793" t="str">
        <f t="shared" si="18"/>
        <v>兵庫県三田市</v>
      </c>
      <c r="F1203" s="792" t="s">
        <v>5156</v>
      </c>
    </row>
    <row r="1204" spans="1:6" x14ac:dyDescent="0.15">
      <c r="A1204" s="792" t="s">
        <v>5098</v>
      </c>
      <c r="B1204" s="792" t="s">
        <v>5157</v>
      </c>
      <c r="C1204" s="792" t="s">
        <v>5100</v>
      </c>
      <c r="D1204" s="792" t="s">
        <v>5158</v>
      </c>
      <c r="E1204" s="793" t="str">
        <f t="shared" si="18"/>
        <v>兵庫県加西市</v>
      </c>
      <c r="F1204" s="792" t="s">
        <v>5159</v>
      </c>
    </row>
    <row r="1205" spans="1:6" x14ac:dyDescent="0.15">
      <c r="A1205" s="792" t="s">
        <v>5098</v>
      </c>
      <c r="B1205" s="792" t="s">
        <v>5160</v>
      </c>
      <c r="C1205" s="792" t="s">
        <v>5100</v>
      </c>
      <c r="D1205" s="792" t="s">
        <v>5161</v>
      </c>
      <c r="E1205" s="793" t="str">
        <f t="shared" si="18"/>
        <v>兵庫県篠山市</v>
      </c>
      <c r="F1205" s="792" t="s">
        <v>5162</v>
      </c>
    </row>
    <row r="1206" spans="1:6" x14ac:dyDescent="0.15">
      <c r="A1206" s="792" t="s">
        <v>5098</v>
      </c>
      <c r="B1206" s="792" t="s">
        <v>5163</v>
      </c>
      <c r="C1206" s="792" t="s">
        <v>5100</v>
      </c>
      <c r="D1206" s="792" t="s">
        <v>5164</v>
      </c>
      <c r="E1206" s="793" t="str">
        <f t="shared" si="18"/>
        <v>兵庫県養父市</v>
      </c>
      <c r="F1206" s="792" t="s">
        <v>5165</v>
      </c>
    </row>
    <row r="1207" spans="1:6" x14ac:dyDescent="0.15">
      <c r="A1207" s="792" t="s">
        <v>5098</v>
      </c>
      <c r="B1207" s="792" t="s">
        <v>5166</v>
      </c>
      <c r="C1207" s="792" t="s">
        <v>5100</v>
      </c>
      <c r="D1207" s="792" t="s">
        <v>5167</v>
      </c>
      <c r="E1207" s="793" t="str">
        <f t="shared" si="18"/>
        <v>兵庫県丹波市</v>
      </c>
      <c r="F1207" s="792" t="s">
        <v>5168</v>
      </c>
    </row>
    <row r="1208" spans="1:6" x14ac:dyDescent="0.15">
      <c r="A1208" s="792" t="s">
        <v>5098</v>
      </c>
      <c r="B1208" s="792" t="s">
        <v>5169</v>
      </c>
      <c r="C1208" s="792" t="s">
        <v>5100</v>
      </c>
      <c r="D1208" s="792" t="s">
        <v>5170</v>
      </c>
      <c r="E1208" s="793" t="str">
        <f t="shared" si="18"/>
        <v>兵庫県南あわじ市</v>
      </c>
      <c r="F1208" s="792" t="s">
        <v>5171</v>
      </c>
    </row>
    <row r="1209" spans="1:6" x14ac:dyDescent="0.15">
      <c r="A1209" s="792" t="s">
        <v>5098</v>
      </c>
      <c r="B1209" s="792" t="s">
        <v>5172</v>
      </c>
      <c r="C1209" s="792" t="s">
        <v>5100</v>
      </c>
      <c r="D1209" s="792" t="s">
        <v>5173</v>
      </c>
      <c r="E1209" s="793" t="str">
        <f t="shared" si="18"/>
        <v>兵庫県朝来市</v>
      </c>
      <c r="F1209" s="792" t="s">
        <v>5174</v>
      </c>
    </row>
    <row r="1210" spans="1:6" x14ac:dyDescent="0.15">
      <c r="A1210" s="792" t="s">
        <v>5098</v>
      </c>
      <c r="B1210" s="792" t="s">
        <v>5175</v>
      </c>
      <c r="C1210" s="792" t="s">
        <v>5100</v>
      </c>
      <c r="D1210" s="792" t="s">
        <v>5176</v>
      </c>
      <c r="E1210" s="793" t="str">
        <f t="shared" si="18"/>
        <v>兵庫県淡路市</v>
      </c>
      <c r="F1210" s="792" t="s">
        <v>5177</v>
      </c>
    </row>
    <row r="1211" spans="1:6" x14ac:dyDescent="0.15">
      <c r="A1211" s="792" t="s">
        <v>5098</v>
      </c>
      <c r="B1211" s="792" t="s">
        <v>5178</v>
      </c>
      <c r="C1211" s="792" t="s">
        <v>5100</v>
      </c>
      <c r="D1211" s="792" t="s">
        <v>5179</v>
      </c>
      <c r="E1211" s="793" t="str">
        <f t="shared" si="18"/>
        <v>兵庫県宍粟市</v>
      </c>
      <c r="F1211" s="792" t="s">
        <v>5180</v>
      </c>
    </row>
    <row r="1212" spans="1:6" x14ac:dyDescent="0.15">
      <c r="A1212" s="792" t="s">
        <v>5098</v>
      </c>
      <c r="B1212" s="792" t="s">
        <v>5181</v>
      </c>
      <c r="C1212" s="792" t="s">
        <v>5100</v>
      </c>
      <c r="D1212" s="792" t="s">
        <v>5182</v>
      </c>
      <c r="E1212" s="793" t="str">
        <f t="shared" si="18"/>
        <v>兵庫県加東市</v>
      </c>
      <c r="F1212" s="792" t="s">
        <v>5183</v>
      </c>
    </row>
    <row r="1213" spans="1:6" x14ac:dyDescent="0.15">
      <c r="A1213" s="792" t="s">
        <v>5098</v>
      </c>
      <c r="B1213" s="792" t="s">
        <v>5184</v>
      </c>
      <c r="C1213" s="792" t="s">
        <v>5100</v>
      </c>
      <c r="D1213" s="792" t="s">
        <v>5185</v>
      </c>
      <c r="E1213" s="793" t="str">
        <f t="shared" si="18"/>
        <v>兵庫県たつの市</v>
      </c>
      <c r="F1213" s="792" t="s">
        <v>5186</v>
      </c>
    </row>
    <row r="1214" spans="1:6" x14ac:dyDescent="0.15">
      <c r="A1214" s="792" t="s">
        <v>5098</v>
      </c>
      <c r="B1214" s="792" t="s">
        <v>5187</v>
      </c>
      <c r="C1214" s="792" t="s">
        <v>5100</v>
      </c>
      <c r="D1214" s="792" t="s">
        <v>5188</v>
      </c>
      <c r="E1214" s="793" t="str">
        <f t="shared" si="18"/>
        <v>兵庫県猪名川町</v>
      </c>
      <c r="F1214" s="792" t="s">
        <v>5189</v>
      </c>
    </row>
    <row r="1215" spans="1:6" x14ac:dyDescent="0.15">
      <c r="A1215" s="792" t="s">
        <v>5098</v>
      </c>
      <c r="B1215" s="792" t="s">
        <v>5190</v>
      </c>
      <c r="C1215" s="792" t="s">
        <v>5100</v>
      </c>
      <c r="D1215" s="792" t="s">
        <v>5191</v>
      </c>
      <c r="E1215" s="793" t="str">
        <f t="shared" si="18"/>
        <v>兵庫県多可町</v>
      </c>
      <c r="F1215" s="792" t="s">
        <v>5192</v>
      </c>
    </row>
    <row r="1216" spans="1:6" x14ac:dyDescent="0.15">
      <c r="A1216" s="792" t="s">
        <v>5098</v>
      </c>
      <c r="B1216" s="792" t="s">
        <v>5193</v>
      </c>
      <c r="C1216" s="792" t="s">
        <v>5100</v>
      </c>
      <c r="D1216" s="792" t="s">
        <v>5194</v>
      </c>
      <c r="E1216" s="793" t="str">
        <f t="shared" si="18"/>
        <v>兵庫県稲美町</v>
      </c>
      <c r="F1216" s="792" t="s">
        <v>5195</v>
      </c>
    </row>
    <row r="1217" spans="1:6" x14ac:dyDescent="0.15">
      <c r="A1217" s="792" t="s">
        <v>5098</v>
      </c>
      <c r="B1217" s="792" t="s">
        <v>5196</v>
      </c>
      <c r="C1217" s="792" t="s">
        <v>5100</v>
      </c>
      <c r="D1217" s="792" t="s">
        <v>5197</v>
      </c>
      <c r="E1217" s="793" t="str">
        <f t="shared" si="18"/>
        <v>兵庫県播磨町</v>
      </c>
      <c r="F1217" s="792" t="s">
        <v>5198</v>
      </c>
    </row>
    <row r="1218" spans="1:6" x14ac:dyDescent="0.15">
      <c r="A1218" s="792" t="s">
        <v>5098</v>
      </c>
      <c r="B1218" s="792" t="s">
        <v>5199</v>
      </c>
      <c r="C1218" s="792" t="s">
        <v>5100</v>
      </c>
      <c r="D1218" s="792" t="s">
        <v>5200</v>
      </c>
      <c r="E1218" s="793" t="str">
        <f t="shared" si="18"/>
        <v>兵庫県市川町</v>
      </c>
      <c r="F1218" s="792" t="s">
        <v>5201</v>
      </c>
    </row>
    <row r="1219" spans="1:6" x14ac:dyDescent="0.15">
      <c r="A1219" s="792" t="s">
        <v>5098</v>
      </c>
      <c r="B1219" s="792" t="s">
        <v>5202</v>
      </c>
      <c r="C1219" s="792" t="s">
        <v>5100</v>
      </c>
      <c r="D1219" s="792" t="s">
        <v>5203</v>
      </c>
      <c r="E1219" s="793" t="str">
        <f t="shared" ref="E1219:E1282" si="19">CONCATENATE(A1219,B1219)</f>
        <v>兵庫県福崎町</v>
      </c>
      <c r="F1219" s="792" t="s">
        <v>5204</v>
      </c>
    </row>
    <row r="1220" spans="1:6" x14ac:dyDescent="0.15">
      <c r="A1220" s="792" t="s">
        <v>5098</v>
      </c>
      <c r="B1220" s="792" t="s">
        <v>5205</v>
      </c>
      <c r="C1220" s="792" t="s">
        <v>5100</v>
      </c>
      <c r="D1220" s="792" t="s">
        <v>1809</v>
      </c>
      <c r="E1220" s="793" t="str">
        <f t="shared" si="19"/>
        <v>兵庫県神河町</v>
      </c>
      <c r="F1220" s="792" t="s">
        <v>5206</v>
      </c>
    </row>
    <row r="1221" spans="1:6" x14ac:dyDescent="0.15">
      <c r="A1221" s="792" t="s">
        <v>5098</v>
      </c>
      <c r="B1221" s="792" t="s">
        <v>5086</v>
      </c>
      <c r="C1221" s="792" t="s">
        <v>5100</v>
      </c>
      <c r="D1221" s="792" t="s">
        <v>5087</v>
      </c>
      <c r="E1221" s="793" t="str">
        <f t="shared" si="19"/>
        <v>兵庫県太子町</v>
      </c>
      <c r="F1221" s="792" t="s">
        <v>5207</v>
      </c>
    </row>
    <row r="1222" spans="1:6" x14ac:dyDescent="0.15">
      <c r="A1222" s="792" t="s">
        <v>5098</v>
      </c>
      <c r="B1222" s="792" t="s">
        <v>5208</v>
      </c>
      <c r="C1222" s="792" t="s">
        <v>5100</v>
      </c>
      <c r="D1222" s="792" t="s">
        <v>5209</v>
      </c>
      <c r="E1222" s="793" t="str">
        <f t="shared" si="19"/>
        <v>兵庫県上郡町</v>
      </c>
      <c r="F1222" s="792" t="s">
        <v>5210</v>
      </c>
    </row>
    <row r="1223" spans="1:6" x14ac:dyDescent="0.15">
      <c r="A1223" s="792" t="s">
        <v>5098</v>
      </c>
      <c r="B1223" s="792" t="s">
        <v>5211</v>
      </c>
      <c r="C1223" s="792" t="s">
        <v>5100</v>
      </c>
      <c r="D1223" s="792" t="s">
        <v>5212</v>
      </c>
      <c r="E1223" s="793" t="str">
        <f t="shared" si="19"/>
        <v>兵庫県佐用町</v>
      </c>
      <c r="F1223" s="792" t="s">
        <v>5213</v>
      </c>
    </row>
    <row r="1224" spans="1:6" x14ac:dyDescent="0.15">
      <c r="A1224" s="792" t="s">
        <v>5098</v>
      </c>
      <c r="B1224" s="792" t="s">
        <v>5214</v>
      </c>
      <c r="C1224" s="792" t="s">
        <v>5100</v>
      </c>
      <c r="D1224" s="792" t="s">
        <v>5215</v>
      </c>
      <c r="E1224" s="793" t="str">
        <f t="shared" si="19"/>
        <v>兵庫県香美町</v>
      </c>
      <c r="F1224" s="792" t="s">
        <v>5216</v>
      </c>
    </row>
    <row r="1225" spans="1:6" x14ac:dyDescent="0.15">
      <c r="A1225" s="792" t="s">
        <v>5098</v>
      </c>
      <c r="B1225" s="792" t="s">
        <v>5217</v>
      </c>
      <c r="C1225" s="792" t="s">
        <v>5100</v>
      </c>
      <c r="D1225" s="792" t="s">
        <v>5218</v>
      </c>
      <c r="E1225" s="793" t="str">
        <f t="shared" si="19"/>
        <v>兵庫県新温泉町</v>
      </c>
      <c r="F1225" s="792" t="s">
        <v>5219</v>
      </c>
    </row>
    <row r="1226" spans="1:6" x14ac:dyDescent="0.15">
      <c r="A1226" s="794" t="s">
        <v>5220</v>
      </c>
      <c r="B1226" s="795"/>
      <c r="C1226" s="796" t="s">
        <v>5221</v>
      </c>
      <c r="D1226" s="795"/>
      <c r="E1226" s="793" t="str">
        <f t="shared" si="19"/>
        <v>奈良県</v>
      </c>
      <c r="F1226" s="794" t="s">
        <v>5222</v>
      </c>
    </row>
    <row r="1227" spans="1:6" x14ac:dyDescent="0.15">
      <c r="A1227" s="792" t="s">
        <v>5223</v>
      </c>
      <c r="B1227" s="792" t="s">
        <v>5224</v>
      </c>
      <c r="C1227" s="792" t="s">
        <v>5225</v>
      </c>
      <c r="D1227" s="792" t="s">
        <v>5226</v>
      </c>
      <c r="E1227" s="793" t="str">
        <f t="shared" si="19"/>
        <v>奈良県奈良市</v>
      </c>
      <c r="F1227" s="792" t="s">
        <v>5227</v>
      </c>
    </row>
    <row r="1228" spans="1:6" x14ac:dyDescent="0.15">
      <c r="A1228" s="792" t="s">
        <v>5223</v>
      </c>
      <c r="B1228" s="792" t="s">
        <v>5228</v>
      </c>
      <c r="C1228" s="792" t="s">
        <v>5225</v>
      </c>
      <c r="D1228" s="792" t="s">
        <v>5229</v>
      </c>
      <c r="E1228" s="793" t="str">
        <f t="shared" si="19"/>
        <v>奈良県大和高田市</v>
      </c>
      <c r="F1228" s="792" t="s">
        <v>5230</v>
      </c>
    </row>
    <row r="1229" spans="1:6" x14ac:dyDescent="0.15">
      <c r="A1229" s="792" t="s">
        <v>5223</v>
      </c>
      <c r="B1229" s="792" t="s">
        <v>5231</v>
      </c>
      <c r="C1229" s="792" t="s">
        <v>5225</v>
      </c>
      <c r="D1229" s="792" t="s">
        <v>5232</v>
      </c>
      <c r="E1229" s="793" t="str">
        <f t="shared" si="19"/>
        <v>奈良県大和郡山市</v>
      </c>
      <c r="F1229" s="792" t="s">
        <v>5233</v>
      </c>
    </row>
    <row r="1230" spans="1:6" x14ac:dyDescent="0.15">
      <c r="A1230" s="792" t="s">
        <v>5223</v>
      </c>
      <c r="B1230" s="792" t="s">
        <v>5234</v>
      </c>
      <c r="C1230" s="792" t="s">
        <v>5225</v>
      </c>
      <c r="D1230" s="792" t="s">
        <v>5235</v>
      </c>
      <c r="E1230" s="793" t="str">
        <f t="shared" si="19"/>
        <v>奈良県天理市</v>
      </c>
      <c r="F1230" s="792" t="s">
        <v>5236</v>
      </c>
    </row>
    <row r="1231" spans="1:6" x14ac:dyDescent="0.15">
      <c r="A1231" s="792" t="s">
        <v>5223</v>
      </c>
      <c r="B1231" s="792" t="s">
        <v>5237</v>
      </c>
      <c r="C1231" s="792" t="s">
        <v>5225</v>
      </c>
      <c r="D1231" s="792" t="s">
        <v>5238</v>
      </c>
      <c r="E1231" s="793" t="str">
        <f t="shared" si="19"/>
        <v>奈良県橿原市</v>
      </c>
      <c r="F1231" s="792" t="s">
        <v>5239</v>
      </c>
    </row>
    <row r="1232" spans="1:6" x14ac:dyDescent="0.15">
      <c r="A1232" s="792" t="s">
        <v>5223</v>
      </c>
      <c r="B1232" s="792" t="s">
        <v>5240</v>
      </c>
      <c r="C1232" s="792" t="s">
        <v>5225</v>
      </c>
      <c r="D1232" s="792" t="s">
        <v>5241</v>
      </c>
      <c r="E1232" s="793" t="str">
        <f t="shared" si="19"/>
        <v>奈良県桜井市</v>
      </c>
      <c r="F1232" s="792" t="s">
        <v>5242</v>
      </c>
    </row>
    <row r="1233" spans="1:6" x14ac:dyDescent="0.15">
      <c r="A1233" s="792" t="s">
        <v>5223</v>
      </c>
      <c r="B1233" s="792" t="s">
        <v>5243</v>
      </c>
      <c r="C1233" s="792" t="s">
        <v>5225</v>
      </c>
      <c r="D1233" s="792" t="s">
        <v>5244</v>
      </c>
      <c r="E1233" s="793" t="str">
        <f t="shared" si="19"/>
        <v>奈良県五條市</v>
      </c>
      <c r="F1233" s="792" t="s">
        <v>5245</v>
      </c>
    </row>
    <row r="1234" spans="1:6" x14ac:dyDescent="0.15">
      <c r="A1234" s="792" t="s">
        <v>5223</v>
      </c>
      <c r="B1234" s="792" t="s">
        <v>5246</v>
      </c>
      <c r="C1234" s="792" t="s">
        <v>5225</v>
      </c>
      <c r="D1234" s="792" t="s">
        <v>5247</v>
      </c>
      <c r="E1234" s="793" t="str">
        <f t="shared" si="19"/>
        <v>奈良県御所市</v>
      </c>
      <c r="F1234" s="792" t="s">
        <v>5248</v>
      </c>
    </row>
    <row r="1235" spans="1:6" x14ac:dyDescent="0.15">
      <c r="A1235" s="792" t="s">
        <v>5223</v>
      </c>
      <c r="B1235" s="792" t="s">
        <v>5249</v>
      </c>
      <c r="C1235" s="792" t="s">
        <v>5225</v>
      </c>
      <c r="D1235" s="792" t="s">
        <v>5250</v>
      </c>
      <c r="E1235" s="793" t="str">
        <f t="shared" si="19"/>
        <v>奈良県生駒市</v>
      </c>
      <c r="F1235" s="792" t="s">
        <v>5251</v>
      </c>
    </row>
    <row r="1236" spans="1:6" x14ac:dyDescent="0.15">
      <c r="A1236" s="792" t="s">
        <v>5223</v>
      </c>
      <c r="B1236" s="792" t="s">
        <v>5252</v>
      </c>
      <c r="C1236" s="792" t="s">
        <v>5225</v>
      </c>
      <c r="D1236" s="792" t="s">
        <v>5253</v>
      </c>
      <c r="E1236" s="793" t="str">
        <f t="shared" si="19"/>
        <v>奈良県香芝市</v>
      </c>
      <c r="F1236" s="792" t="s">
        <v>5254</v>
      </c>
    </row>
    <row r="1237" spans="1:6" x14ac:dyDescent="0.15">
      <c r="A1237" s="792" t="s">
        <v>5223</v>
      </c>
      <c r="B1237" s="792" t="s">
        <v>5255</v>
      </c>
      <c r="C1237" s="792" t="s">
        <v>5225</v>
      </c>
      <c r="D1237" s="792" t="s">
        <v>5256</v>
      </c>
      <c r="E1237" s="793" t="str">
        <f t="shared" si="19"/>
        <v>奈良県葛城市</v>
      </c>
      <c r="F1237" s="792" t="s">
        <v>5257</v>
      </c>
    </row>
    <row r="1238" spans="1:6" x14ac:dyDescent="0.15">
      <c r="A1238" s="792" t="s">
        <v>5223</v>
      </c>
      <c r="B1238" s="792" t="s">
        <v>5258</v>
      </c>
      <c r="C1238" s="792" t="s">
        <v>5225</v>
      </c>
      <c r="D1238" s="792" t="s">
        <v>5259</v>
      </c>
      <c r="E1238" s="793" t="str">
        <f t="shared" si="19"/>
        <v>奈良県宇陀市</v>
      </c>
      <c r="F1238" s="792" t="s">
        <v>5260</v>
      </c>
    </row>
    <row r="1239" spans="1:6" x14ac:dyDescent="0.15">
      <c r="A1239" s="792" t="s">
        <v>5223</v>
      </c>
      <c r="B1239" s="792" t="s">
        <v>5261</v>
      </c>
      <c r="C1239" s="792" t="s">
        <v>5225</v>
      </c>
      <c r="D1239" s="792" t="s">
        <v>5262</v>
      </c>
      <c r="E1239" s="793" t="str">
        <f t="shared" si="19"/>
        <v>奈良県山添村</v>
      </c>
      <c r="F1239" s="792" t="s">
        <v>5263</v>
      </c>
    </row>
    <row r="1240" spans="1:6" x14ac:dyDescent="0.15">
      <c r="A1240" s="792" t="s">
        <v>5223</v>
      </c>
      <c r="B1240" s="792" t="s">
        <v>5264</v>
      </c>
      <c r="C1240" s="792" t="s">
        <v>5225</v>
      </c>
      <c r="D1240" s="792" t="s">
        <v>5265</v>
      </c>
      <c r="E1240" s="793" t="str">
        <f t="shared" si="19"/>
        <v>奈良県平群町</v>
      </c>
      <c r="F1240" s="792" t="s">
        <v>5266</v>
      </c>
    </row>
    <row r="1241" spans="1:6" x14ac:dyDescent="0.15">
      <c r="A1241" s="792" t="s">
        <v>5223</v>
      </c>
      <c r="B1241" s="792" t="s">
        <v>5267</v>
      </c>
      <c r="C1241" s="792" t="s">
        <v>5225</v>
      </c>
      <c r="D1241" s="792" t="s">
        <v>5268</v>
      </c>
      <c r="E1241" s="793" t="str">
        <f t="shared" si="19"/>
        <v>奈良県三郷町</v>
      </c>
      <c r="F1241" s="792" t="s">
        <v>5269</v>
      </c>
    </row>
    <row r="1242" spans="1:6" x14ac:dyDescent="0.15">
      <c r="A1242" s="792" t="s">
        <v>5223</v>
      </c>
      <c r="B1242" s="792" t="s">
        <v>5270</v>
      </c>
      <c r="C1242" s="792" t="s">
        <v>5225</v>
      </c>
      <c r="D1242" s="792" t="s">
        <v>5271</v>
      </c>
      <c r="E1242" s="793" t="str">
        <f t="shared" si="19"/>
        <v>奈良県斑鳩町</v>
      </c>
      <c r="F1242" s="792" t="s">
        <v>5272</v>
      </c>
    </row>
    <row r="1243" spans="1:6" x14ac:dyDescent="0.15">
      <c r="A1243" s="792" t="s">
        <v>5223</v>
      </c>
      <c r="B1243" s="792" t="s">
        <v>5273</v>
      </c>
      <c r="C1243" s="792" t="s">
        <v>5225</v>
      </c>
      <c r="D1243" s="792" t="s">
        <v>5274</v>
      </c>
      <c r="E1243" s="793" t="str">
        <f t="shared" si="19"/>
        <v>奈良県安堵町</v>
      </c>
      <c r="F1243" s="792" t="s">
        <v>5275</v>
      </c>
    </row>
    <row r="1244" spans="1:6" x14ac:dyDescent="0.15">
      <c r="A1244" s="792" t="s">
        <v>5223</v>
      </c>
      <c r="B1244" s="792" t="s">
        <v>2579</v>
      </c>
      <c r="C1244" s="792" t="s">
        <v>5225</v>
      </c>
      <c r="D1244" s="792" t="s">
        <v>5276</v>
      </c>
      <c r="E1244" s="793" t="str">
        <f t="shared" si="19"/>
        <v>奈良県川西町</v>
      </c>
      <c r="F1244" s="792" t="s">
        <v>5277</v>
      </c>
    </row>
    <row r="1245" spans="1:6" x14ac:dyDescent="0.15">
      <c r="A1245" s="792" t="s">
        <v>5223</v>
      </c>
      <c r="B1245" s="792" t="s">
        <v>5278</v>
      </c>
      <c r="C1245" s="792" t="s">
        <v>5225</v>
      </c>
      <c r="D1245" s="792" t="s">
        <v>5279</v>
      </c>
      <c r="E1245" s="793" t="str">
        <f t="shared" si="19"/>
        <v>奈良県三宅町</v>
      </c>
      <c r="F1245" s="792" t="s">
        <v>5280</v>
      </c>
    </row>
    <row r="1246" spans="1:6" x14ac:dyDescent="0.15">
      <c r="A1246" s="792" t="s">
        <v>5223</v>
      </c>
      <c r="B1246" s="792" t="s">
        <v>5281</v>
      </c>
      <c r="C1246" s="792" t="s">
        <v>5225</v>
      </c>
      <c r="D1246" s="792" t="s">
        <v>5282</v>
      </c>
      <c r="E1246" s="793" t="str">
        <f t="shared" si="19"/>
        <v>奈良県田原本町</v>
      </c>
      <c r="F1246" s="792" t="s">
        <v>5283</v>
      </c>
    </row>
    <row r="1247" spans="1:6" x14ac:dyDescent="0.15">
      <c r="A1247" s="792" t="s">
        <v>5223</v>
      </c>
      <c r="B1247" s="792" t="s">
        <v>5284</v>
      </c>
      <c r="C1247" s="792" t="s">
        <v>5225</v>
      </c>
      <c r="D1247" s="792" t="s">
        <v>5285</v>
      </c>
      <c r="E1247" s="793" t="str">
        <f t="shared" si="19"/>
        <v>奈良県曽爾村</v>
      </c>
      <c r="F1247" s="792" t="s">
        <v>5286</v>
      </c>
    </row>
    <row r="1248" spans="1:6" x14ac:dyDescent="0.15">
      <c r="A1248" s="792" t="s">
        <v>5223</v>
      </c>
      <c r="B1248" s="792" t="s">
        <v>5287</v>
      </c>
      <c r="C1248" s="792" t="s">
        <v>5225</v>
      </c>
      <c r="D1248" s="792" t="s">
        <v>5288</v>
      </c>
      <c r="E1248" s="793" t="str">
        <f t="shared" si="19"/>
        <v>奈良県御杖村</v>
      </c>
      <c r="F1248" s="792" t="s">
        <v>5289</v>
      </c>
    </row>
    <row r="1249" spans="1:6" x14ac:dyDescent="0.15">
      <c r="A1249" s="792" t="s">
        <v>5223</v>
      </c>
      <c r="B1249" s="792" t="s">
        <v>5290</v>
      </c>
      <c r="C1249" s="792" t="s">
        <v>5225</v>
      </c>
      <c r="D1249" s="792" t="s">
        <v>5291</v>
      </c>
      <c r="E1249" s="793" t="str">
        <f t="shared" si="19"/>
        <v>奈良県高取町</v>
      </c>
      <c r="F1249" s="792" t="s">
        <v>5292</v>
      </c>
    </row>
    <row r="1250" spans="1:6" x14ac:dyDescent="0.15">
      <c r="A1250" s="792" t="s">
        <v>5223</v>
      </c>
      <c r="B1250" s="792" t="s">
        <v>5293</v>
      </c>
      <c r="C1250" s="792" t="s">
        <v>5225</v>
      </c>
      <c r="D1250" s="792" t="s">
        <v>5294</v>
      </c>
      <c r="E1250" s="793" t="str">
        <f t="shared" si="19"/>
        <v>奈良県明日香村</v>
      </c>
      <c r="F1250" s="792" t="s">
        <v>5295</v>
      </c>
    </row>
    <row r="1251" spans="1:6" x14ac:dyDescent="0.15">
      <c r="A1251" s="792" t="s">
        <v>5223</v>
      </c>
      <c r="B1251" s="792" t="s">
        <v>5296</v>
      </c>
      <c r="C1251" s="792" t="s">
        <v>5225</v>
      </c>
      <c r="D1251" s="792" t="s">
        <v>5297</v>
      </c>
      <c r="E1251" s="793" t="str">
        <f t="shared" si="19"/>
        <v>奈良県上牧町</v>
      </c>
      <c r="F1251" s="792" t="s">
        <v>5298</v>
      </c>
    </row>
    <row r="1252" spans="1:6" x14ac:dyDescent="0.15">
      <c r="A1252" s="792" t="s">
        <v>5223</v>
      </c>
      <c r="B1252" s="792" t="s">
        <v>5299</v>
      </c>
      <c r="C1252" s="792" t="s">
        <v>5225</v>
      </c>
      <c r="D1252" s="792" t="s">
        <v>5300</v>
      </c>
      <c r="E1252" s="793" t="str">
        <f t="shared" si="19"/>
        <v>奈良県王寺町</v>
      </c>
      <c r="F1252" s="792" t="s">
        <v>5301</v>
      </c>
    </row>
    <row r="1253" spans="1:6" x14ac:dyDescent="0.15">
      <c r="A1253" s="792" t="s">
        <v>5223</v>
      </c>
      <c r="B1253" s="792" t="s">
        <v>5302</v>
      </c>
      <c r="C1253" s="792" t="s">
        <v>5225</v>
      </c>
      <c r="D1253" s="792" t="s">
        <v>5303</v>
      </c>
      <c r="E1253" s="793" t="str">
        <f t="shared" si="19"/>
        <v>奈良県広陵町</v>
      </c>
      <c r="F1253" s="792" t="s">
        <v>5304</v>
      </c>
    </row>
    <row r="1254" spans="1:6" x14ac:dyDescent="0.15">
      <c r="A1254" s="792" t="s">
        <v>5223</v>
      </c>
      <c r="B1254" s="792" t="s">
        <v>5305</v>
      </c>
      <c r="C1254" s="792" t="s">
        <v>5225</v>
      </c>
      <c r="D1254" s="792" t="s">
        <v>5306</v>
      </c>
      <c r="E1254" s="793" t="str">
        <f t="shared" si="19"/>
        <v>奈良県河合町</v>
      </c>
      <c r="F1254" s="792" t="s">
        <v>5307</v>
      </c>
    </row>
    <row r="1255" spans="1:6" x14ac:dyDescent="0.15">
      <c r="A1255" s="792" t="s">
        <v>5223</v>
      </c>
      <c r="B1255" s="792" t="s">
        <v>5308</v>
      </c>
      <c r="C1255" s="792" t="s">
        <v>5225</v>
      </c>
      <c r="D1255" s="792" t="s">
        <v>5309</v>
      </c>
      <c r="E1255" s="793" t="str">
        <f t="shared" si="19"/>
        <v>奈良県吉野町</v>
      </c>
      <c r="F1255" s="792" t="s">
        <v>5310</v>
      </c>
    </row>
    <row r="1256" spans="1:6" x14ac:dyDescent="0.15">
      <c r="A1256" s="792" t="s">
        <v>5223</v>
      </c>
      <c r="B1256" s="792" t="s">
        <v>5311</v>
      </c>
      <c r="C1256" s="792" t="s">
        <v>5225</v>
      </c>
      <c r="D1256" s="792" t="s">
        <v>5312</v>
      </c>
      <c r="E1256" s="793" t="str">
        <f t="shared" si="19"/>
        <v>奈良県大淀町</v>
      </c>
      <c r="F1256" s="792" t="s">
        <v>5313</v>
      </c>
    </row>
    <row r="1257" spans="1:6" x14ac:dyDescent="0.15">
      <c r="A1257" s="792" t="s">
        <v>5223</v>
      </c>
      <c r="B1257" s="792" t="s">
        <v>5314</v>
      </c>
      <c r="C1257" s="792" t="s">
        <v>5225</v>
      </c>
      <c r="D1257" s="792" t="s">
        <v>5315</v>
      </c>
      <c r="E1257" s="793" t="str">
        <f t="shared" si="19"/>
        <v>奈良県下市町</v>
      </c>
      <c r="F1257" s="792" t="s">
        <v>5316</v>
      </c>
    </row>
    <row r="1258" spans="1:6" x14ac:dyDescent="0.15">
      <c r="A1258" s="792" t="s">
        <v>5223</v>
      </c>
      <c r="B1258" s="792" t="s">
        <v>5317</v>
      </c>
      <c r="C1258" s="792" t="s">
        <v>5225</v>
      </c>
      <c r="D1258" s="792" t="s">
        <v>5318</v>
      </c>
      <c r="E1258" s="793" t="str">
        <f t="shared" si="19"/>
        <v>奈良県黒滝村</v>
      </c>
      <c r="F1258" s="792" t="s">
        <v>5319</v>
      </c>
    </row>
    <row r="1259" spans="1:6" x14ac:dyDescent="0.15">
      <c r="A1259" s="792" t="s">
        <v>5223</v>
      </c>
      <c r="B1259" s="792" t="s">
        <v>5320</v>
      </c>
      <c r="C1259" s="792" t="s">
        <v>5225</v>
      </c>
      <c r="D1259" s="792" t="s">
        <v>5321</v>
      </c>
      <c r="E1259" s="793" t="str">
        <f t="shared" si="19"/>
        <v>奈良県天川村</v>
      </c>
      <c r="F1259" s="792" t="s">
        <v>5322</v>
      </c>
    </row>
    <row r="1260" spans="1:6" x14ac:dyDescent="0.15">
      <c r="A1260" s="792" t="s">
        <v>5223</v>
      </c>
      <c r="B1260" s="792" t="s">
        <v>5323</v>
      </c>
      <c r="C1260" s="792" t="s">
        <v>5225</v>
      </c>
      <c r="D1260" s="792" t="s">
        <v>5324</v>
      </c>
      <c r="E1260" s="793" t="str">
        <f t="shared" si="19"/>
        <v>奈良県野迫川村</v>
      </c>
      <c r="F1260" s="792" t="s">
        <v>5325</v>
      </c>
    </row>
    <row r="1261" spans="1:6" x14ac:dyDescent="0.15">
      <c r="A1261" s="792" t="s">
        <v>5223</v>
      </c>
      <c r="B1261" s="792" t="s">
        <v>5326</v>
      </c>
      <c r="C1261" s="792" t="s">
        <v>5225</v>
      </c>
      <c r="D1261" s="792" t="s">
        <v>5327</v>
      </c>
      <c r="E1261" s="793" t="str">
        <f t="shared" si="19"/>
        <v>奈良県十津川村</v>
      </c>
      <c r="F1261" s="792" t="s">
        <v>5328</v>
      </c>
    </row>
    <row r="1262" spans="1:6" x14ac:dyDescent="0.15">
      <c r="A1262" s="792" t="s">
        <v>5223</v>
      </c>
      <c r="B1262" s="792" t="s">
        <v>5329</v>
      </c>
      <c r="C1262" s="792" t="s">
        <v>5225</v>
      </c>
      <c r="D1262" s="792" t="s">
        <v>5330</v>
      </c>
      <c r="E1262" s="793" t="str">
        <f t="shared" si="19"/>
        <v>奈良県下北山村</v>
      </c>
      <c r="F1262" s="792" t="s">
        <v>5331</v>
      </c>
    </row>
    <row r="1263" spans="1:6" x14ac:dyDescent="0.15">
      <c r="A1263" s="792" t="s">
        <v>5223</v>
      </c>
      <c r="B1263" s="792" t="s">
        <v>5332</v>
      </c>
      <c r="C1263" s="792" t="s">
        <v>5225</v>
      </c>
      <c r="D1263" s="792" t="s">
        <v>5333</v>
      </c>
      <c r="E1263" s="793" t="str">
        <f t="shared" si="19"/>
        <v>奈良県上北山村</v>
      </c>
      <c r="F1263" s="792" t="s">
        <v>5334</v>
      </c>
    </row>
    <row r="1264" spans="1:6" x14ac:dyDescent="0.15">
      <c r="A1264" s="792" t="s">
        <v>5223</v>
      </c>
      <c r="B1264" s="792" t="s">
        <v>4163</v>
      </c>
      <c r="C1264" s="792" t="s">
        <v>5225</v>
      </c>
      <c r="D1264" s="792" t="s">
        <v>4164</v>
      </c>
      <c r="E1264" s="793" t="str">
        <f t="shared" si="19"/>
        <v>奈良県川上村</v>
      </c>
      <c r="F1264" s="792" t="s">
        <v>5335</v>
      </c>
    </row>
    <row r="1265" spans="1:6" x14ac:dyDescent="0.15">
      <c r="A1265" s="792" t="s">
        <v>5223</v>
      </c>
      <c r="B1265" s="792" t="s">
        <v>5336</v>
      </c>
      <c r="C1265" s="792" t="s">
        <v>5225</v>
      </c>
      <c r="D1265" s="792" t="s">
        <v>5337</v>
      </c>
      <c r="E1265" s="793" t="str">
        <f t="shared" si="19"/>
        <v>奈良県東吉野村</v>
      </c>
      <c r="F1265" s="792" t="s">
        <v>5338</v>
      </c>
    </row>
    <row r="1266" spans="1:6" x14ac:dyDescent="0.15">
      <c r="A1266" s="794" t="s">
        <v>5339</v>
      </c>
      <c r="B1266" s="795"/>
      <c r="C1266" s="796" t="s">
        <v>5340</v>
      </c>
      <c r="D1266" s="795"/>
      <c r="E1266" s="793" t="str">
        <f t="shared" si="19"/>
        <v>和歌山県</v>
      </c>
      <c r="F1266" s="794" t="s">
        <v>5341</v>
      </c>
    </row>
    <row r="1267" spans="1:6" x14ac:dyDescent="0.15">
      <c r="A1267" s="792" t="s">
        <v>5342</v>
      </c>
      <c r="B1267" s="792" t="s">
        <v>5343</v>
      </c>
      <c r="C1267" s="792" t="s">
        <v>5344</v>
      </c>
      <c r="D1267" s="792" t="s">
        <v>5345</v>
      </c>
      <c r="E1267" s="793" t="str">
        <f t="shared" si="19"/>
        <v>和歌山県和歌山市</v>
      </c>
      <c r="F1267" s="792" t="s">
        <v>5346</v>
      </c>
    </row>
    <row r="1268" spans="1:6" x14ac:dyDescent="0.15">
      <c r="A1268" s="792" t="s">
        <v>5342</v>
      </c>
      <c r="B1268" s="792" t="s">
        <v>5347</v>
      </c>
      <c r="C1268" s="792" t="s">
        <v>5344</v>
      </c>
      <c r="D1268" s="792" t="s">
        <v>5348</v>
      </c>
      <c r="E1268" s="793" t="str">
        <f t="shared" si="19"/>
        <v>和歌山県海南市</v>
      </c>
      <c r="F1268" s="792" t="s">
        <v>5349</v>
      </c>
    </row>
    <row r="1269" spans="1:6" x14ac:dyDescent="0.15">
      <c r="A1269" s="792" t="s">
        <v>5342</v>
      </c>
      <c r="B1269" s="792" t="s">
        <v>5350</v>
      </c>
      <c r="C1269" s="792" t="s">
        <v>5344</v>
      </c>
      <c r="D1269" s="792" t="s">
        <v>5351</v>
      </c>
      <c r="E1269" s="793" t="str">
        <f t="shared" si="19"/>
        <v>和歌山県橋本市</v>
      </c>
      <c r="F1269" s="792" t="s">
        <v>5352</v>
      </c>
    </row>
    <row r="1270" spans="1:6" x14ac:dyDescent="0.15">
      <c r="A1270" s="792" t="s">
        <v>5342</v>
      </c>
      <c r="B1270" s="792" t="s">
        <v>5353</v>
      </c>
      <c r="C1270" s="792" t="s">
        <v>5344</v>
      </c>
      <c r="D1270" s="792" t="s">
        <v>5354</v>
      </c>
      <c r="E1270" s="793" t="str">
        <f t="shared" si="19"/>
        <v>和歌山県有田市</v>
      </c>
      <c r="F1270" s="792" t="s">
        <v>5355</v>
      </c>
    </row>
    <row r="1271" spans="1:6" x14ac:dyDescent="0.15">
      <c r="A1271" s="792" t="s">
        <v>5342</v>
      </c>
      <c r="B1271" s="792" t="s">
        <v>5356</v>
      </c>
      <c r="C1271" s="792" t="s">
        <v>5344</v>
      </c>
      <c r="D1271" s="792" t="s">
        <v>5357</v>
      </c>
      <c r="E1271" s="793" t="str">
        <f t="shared" si="19"/>
        <v>和歌山県御坊市</v>
      </c>
      <c r="F1271" s="792" t="s">
        <v>5358</v>
      </c>
    </row>
    <row r="1272" spans="1:6" x14ac:dyDescent="0.15">
      <c r="A1272" s="792" t="s">
        <v>5342</v>
      </c>
      <c r="B1272" s="792" t="s">
        <v>5359</v>
      </c>
      <c r="C1272" s="792" t="s">
        <v>5344</v>
      </c>
      <c r="D1272" s="792" t="s">
        <v>5360</v>
      </c>
      <c r="E1272" s="793" t="str">
        <f t="shared" si="19"/>
        <v>和歌山県田辺市</v>
      </c>
      <c r="F1272" s="792" t="s">
        <v>5361</v>
      </c>
    </row>
    <row r="1273" spans="1:6" x14ac:dyDescent="0.15">
      <c r="A1273" s="792" t="s">
        <v>5342</v>
      </c>
      <c r="B1273" s="792" t="s">
        <v>5362</v>
      </c>
      <c r="C1273" s="792" t="s">
        <v>5344</v>
      </c>
      <c r="D1273" s="792" t="s">
        <v>5363</v>
      </c>
      <c r="E1273" s="793" t="str">
        <f t="shared" si="19"/>
        <v>和歌山県新宮市</v>
      </c>
      <c r="F1273" s="792" t="s">
        <v>5364</v>
      </c>
    </row>
    <row r="1274" spans="1:6" x14ac:dyDescent="0.15">
      <c r="A1274" s="792" t="s">
        <v>5342</v>
      </c>
      <c r="B1274" s="792" t="s">
        <v>5365</v>
      </c>
      <c r="C1274" s="792" t="s">
        <v>5344</v>
      </c>
      <c r="D1274" s="792" t="s">
        <v>5366</v>
      </c>
      <c r="E1274" s="793" t="str">
        <f t="shared" si="19"/>
        <v>和歌山県紀の川市</v>
      </c>
      <c r="F1274" s="792" t="s">
        <v>5367</v>
      </c>
    </row>
    <row r="1275" spans="1:6" x14ac:dyDescent="0.15">
      <c r="A1275" s="792" t="s">
        <v>5342</v>
      </c>
      <c r="B1275" s="792" t="s">
        <v>5368</v>
      </c>
      <c r="C1275" s="792" t="s">
        <v>5344</v>
      </c>
      <c r="D1275" s="792" t="s">
        <v>5369</v>
      </c>
      <c r="E1275" s="793" t="str">
        <f t="shared" si="19"/>
        <v>和歌山県岩出市</v>
      </c>
      <c r="F1275" s="792" t="s">
        <v>5370</v>
      </c>
    </row>
    <row r="1276" spans="1:6" x14ac:dyDescent="0.15">
      <c r="A1276" s="792" t="s">
        <v>5342</v>
      </c>
      <c r="B1276" s="792" t="s">
        <v>5371</v>
      </c>
      <c r="C1276" s="792" t="s">
        <v>5344</v>
      </c>
      <c r="D1276" s="792" t="s">
        <v>5372</v>
      </c>
      <c r="E1276" s="793" t="str">
        <f t="shared" si="19"/>
        <v>和歌山県紀美野町</v>
      </c>
      <c r="F1276" s="792" t="s">
        <v>5373</v>
      </c>
    </row>
    <row r="1277" spans="1:6" x14ac:dyDescent="0.15">
      <c r="A1277" s="792" t="s">
        <v>5342</v>
      </c>
      <c r="B1277" s="792" t="s">
        <v>5374</v>
      </c>
      <c r="C1277" s="792" t="s">
        <v>5344</v>
      </c>
      <c r="D1277" s="792" t="s">
        <v>5375</v>
      </c>
      <c r="E1277" s="793" t="str">
        <f t="shared" si="19"/>
        <v>和歌山県かつらぎ町</v>
      </c>
      <c r="F1277" s="792" t="s">
        <v>5376</v>
      </c>
    </row>
    <row r="1278" spans="1:6" x14ac:dyDescent="0.15">
      <c r="A1278" s="792" t="s">
        <v>5342</v>
      </c>
      <c r="B1278" s="792" t="s">
        <v>5377</v>
      </c>
      <c r="C1278" s="792" t="s">
        <v>5344</v>
      </c>
      <c r="D1278" s="792" t="s">
        <v>5378</v>
      </c>
      <c r="E1278" s="793" t="str">
        <f t="shared" si="19"/>
        <v>和歌山県九度山町</v>
      </c>
      <c r="F1278" s="792" t="s">
        <v>5379</v>
      </c>
    </row>
    <row r="1279" spans="1:6" x14ac:dyDescent="0.15">
      <c r="A1279" s="792" t="s">
        <v>5342</v>
      </c>
      <c r="B1279" s="792" t="s">
        <v>5380</v>
      </c>
      <c r="C1279" s="792" t="s">
        <v>5344</v>
      </c>
      <c r="D1279" s="792" t="s">
        <v>5381</v>
      </c>
      <c r="E1279" s="793" t="str">
        <f t="shared" si="19"/>
        <v>和歌山県高野町</v>
      </c>
      <c r="F1279" s="792" t="s">
        <v>5382</v>
      </c>
    </row>
    <row r="1280" spans="1:6" x14ac:dyDescent="0.15">
      <c r="A1280" s="792" t="s">
        <v>5342</v>
      </c>
      <c r="B1280" s="792" t="s">
        <v>5383</v>
      </c>
      <c r="C1280" s="792" t="s">
        <v>5344</v>
      </c>
      <c r="D1280" s="792" t="s">
        <v>5384</v>
      </c>
      <c r="E1280" s="793" t="str">
        <f t="shared" si="19"/>
        <v>和歌山県湯浅町</v>
      </c>
      <c r="F1280" s="792" t="s">
        <v>5385</v>
      </c>
    </row>
    <row r="1281" spans="1:6" x14ac:dyDescent="0.15">
      <c r="A1281" s="792" t="s">
        <v>5342</v>
      </c>
      <c r="B1281" s="792" t="s">
        <v>5386</v>
      </c>
      <c r="C1281" s="792" t="s">
        <v>5344</v>
      </c>
      <c r="D1281" s="792" t="s">
        <v>5387</v>
      </c>
      <c r="E1281" s="793" t="str">
        <f t="shared" si="19"/>
        <v>和歌山県広川町</v>
      </c>
      <c r="F1281" s="792" t="s">
        <v>5388</v>
      </c>
    </row>
    <row r="1282" spans="1:6" x14ac:dyDescent="0.15">
      <c r="A1282" s="792" t="s">
        <v>5342</v>
      </c>
      <c r="B1282" s="792" t="s">
        <v>5389</v>
      </c>
      <c r="C1282" s="792" t="s">
        <v>5344</v>
      </c>
      <c r="D1282" s="792" t="s">
        <v>5390</v>
      </c>
      <c r="E1282" s="793" t="str">
        <f t="shared" si="19"/>
        <v>和歌山県有田川町</v>
      </c>
      <c r="F1282" s="792" t="s">
        <v>5391</v>
      </c>
    </row>
    <row r="1283" spans="1:6" x14ac:dyDescent="0.15">
      <c r="A1283" s="792" t="s">
        <v>5342</v>
      </c>
      <c r="B1283" s="792" t="s">
        <v>4003</v>
      </c>
      <c r="C1283" s="792" t="s">
        <v>5344</v>
      </c>
      <c r="D1283" s="792" t="s">
        <v>4004</v>
      </c>
      <c r="E1283" s="793" t="str">
        <f t="shared" ref="E1283:E1346" si="20">CONCATENATE(A1283,B1283)</f>
        <v>和歌山県美浜町</v>
      </c>
      <c r="F1283" s="792" t="s">
        <v>5392</v>
      </c>
    </row>
    <row r="1284" spans="1:6" x14ac:dyDescent="0.15">
      <c r="A1284" s="792" t="s">
        <v>5342</v>
      </c>
      <c r="B1284" s="792" t="s">
        <v>1963</v>
      </c>
      <c r="C1284" s="792" t="s">
        <v>5344</v>
      </c>
      <c r="D1284" s="792" t="s">
        <v>1964</v>
      </c>
      <c r="E1284" s="793" t="str">
        <f t="shared" si="20"/>
        <v>和歌山県日高町</v>
      </c>
      <c r="F1284" s="792" t="s">
        <v>5393</v>
      </c>
    </row>
    <row r="1285" spans="1:6" x14ac:dyDescent="0.15">
      <c r="A1285" s="792" t="s">
        <v>5342</v>
      </c>
      <c r="B1285" s="792" t="s">
        <v>5394</v>
      </c>
      <c r="C1285" s="792" t="s">
        <v>5344</v>
      </c>
      <c r="D1285" s="792" t="s">
        <v>5395</v>
      </c>
      <c r="E1285" s="793" t="str">
        <f t="shared" si="20"/>
        <v>和歌山県由良町</v>
      </c>
      <c r="F1285" s="792" t="s">
        <v>5396</v>
      </c>
    </row>
    <row r="1286" spans="1:6" x14ac:dyDescent="0.15">
      <c r="A1286" s="792" t="s">
        <v>5342</v>
      </c>
      <c r="B1286" s="792" t="s">
        <v>5397</v>
      </c>
      <c r="C1286" s="792" t="s">
        <v>5344</v>
      </c>
      <c r="D1286" s="792" t="s">
        <v>5194</v>
      </c>
      <c r="E1286" s="793" t="str">
        <f t="shared" si="20"/>
        <v>和歌山県印南町</v>
      </c>
      <c r="F1286" s="792" t="s">
        <v>5398</v>
      </c>
    </row>
    <row r="1287" spans="1:6" x14ac:dyDescent="0.15">
      <c r="A1287" s="792" t="s">
        <v>5342</v>
      </c>
      <c r="B1287" s="792" t="s">
        <v>5399</v>
      </c>
      <c r="C1287" s="792" t="s">
        <v>5344</v>
      </c>
      <c r="D1287" s="792" t="s">
        <v>5400</v>
      </c>
      <c r="E1287" s="793" t="str">
        <f t="shared" si="20"/>
        <v>和歌山県みなべ町</v>
      </c>
      <c r="F1287" s="792" t="s">
        <v>5401</v>
      </c>
    </row>
    <row r="1288" spans="1:6" x14ac:dyDescent="0.15">
      <c r="A1288" s="792" t="s">
        <v>5342</v>
      </c>
      <c r="B1288" s="792" t="s">
        <v>5402</v>
      </c>
      <c r="C1288" s="792" t="s">
        <v>5344</v>
      </c>
      <c r="D1288" s="792" t="s">
        <v>5403</v>
      </c>
      <c r="E1288" s="793" t="str">
        <f t="shared" si="20"/>
        <v>和歌山県日高川町</v>
      </c>
      <c r="F1288" s="792" t="s">
        <v>5404</v>
      </c>
    </row>
    <row r="1289" spans="1:6" x14ac:dyDescent="0.15">
      <c r="A1289" s="792" t="s">
        <v>5342</v>
      </c>
      <c r="B1289" s="792" t="s">
        <v>5405</v>
      </c>
      <c r="C1289" s="792" t="s">
        <v>5344</v>
      </c>
      <c r="D1289" s="792" t="s">
        <v>5406</v>
      </c>
      <c r="E1289" s="793" t="str">
        <f t="shared" si="20"/>
        <v>和歌山県白浜町</v>
      </c>
      <c r="F1289" s="792" t="s">
        <v>5407</v>
      </c>
    </row>
    <row r="1290" spans="1:6" x14ac:dyDescent="0.15">
      <c r="A1290" s="792" t="s">
        <v>5342</v>
      </c>
      <c r="B1290" s="792" t="s">
        <v>5408</v>
      </c>
      <c r="C1290" s="792" t="s">
        <v>5344</v>
      </c>
      <c r="D1290" s="792" t="s">
        <v>5409</v>
      </c>
      <c r="E1290" s="793" t="str">
        <f t="shared" si="20"/>
        <v>和歌山県上富田町</v>
      </c>
      <c r="F1290" s="792" t="s">
        <v>5410</v>
      </c>
    </row>
    <row r="1291" spans="1:6" x14ac:dyDescent="0.15">
      <c r="A1291" s="792" t="s">
        <v>5342</v>
      </c>
      <c r="B1291" s="792" t="s">
        <v>5411</v>
      </c>
      <c r="C1291" s="792" t="s">
        <v>5344</v>
      </c>
      <c r="D1291" s="792" t="s">
        <v>5412</v>
      </c>
      <c r="E1291" s="793" t="str">
        <f t="shared" si="20"/>
        <v>和歌山県すさみ町</v>
      </c>
      <c r="F1291" s="792" t="s">
        <v>5413</v>
      </c>
    </row>
    <row r="1292" spans="1:6" x14ac:dyDescent="0.15">
      <c r="A1292" s="792" t="s">
        <v>5342</v>
      </c>
      <c r="B1292" s="792" t="s">
        <v>5414</v>
      </c>
      <c r="C1292" s="792" t="s">
        <v>5344</v>
      </c>
      <c r="D1292" s="792" t="s">
        <v>5415</v>
      </c>
      <c r="E1292" s="793" t="str">
        <f t="shared" si="20"/>
        <v>和歌山県那智勝浦町</v>
      </c>
      <c r="F1292" s="792" t="s">
        <v>5416</v>
      </c>
    </row>
    <row r="1293" spans="1:6" x14ac:dyDescent="0.15">
      <c r="A1293" s="792" t="s">
        <v>5342</v>
      </c>
      <c r="B1293" s="792" t="s">
        <v>5417</v>
      </c>
      <c r="C1293" s="792" t="s">
        <v>5344</v>
      </c>
      <c r="D1293" s="792" t="s">
        <v>5418</v>
      </c>
      <c r="E1293" s="793" t="str">
        <f t="shared" si="20"/>
        <v>和歌山県太地町</v>
      </c>
      <c r="F1293" s="792" t="s">
        <v>5419</v>
      </c>
    </row>
    <row r="1294" spans="1:6" x14ac:dyDescent="0.15">
      <c r="A1294" s="792" t="s">
        <v>5342</v>
      </c>
      <c r="B1294" s="792" t="s">
        <v>5420</v>
      </c>
      <c r="C1294" s="792" t="s">
        <v>5344</v>
      </c>
      <c r="D1294" s="792" t="s">
        <v>5421</v>
      </c>
      <c r="E1294" s="793" t="str">
        <f t="shared" si="20"/>
        <v>和歌山県古座川町</v>
      </c>
      <c r="F1294" s="792" t="s">
        <v>5422</v>
      </c>
    </row>
    <row r="1295" spans="1:6" x14ac:dyDescent="0.15">
      <c r="A1295" s="792" t="s">
        <v>5342</v>
      </c>
      <c r="B1295" s="792" t="s">
        <v>5423</v>
      </c>
      <c r="C1295" s="792" t="s">
        <v>5344</v>
      </c>
      <c r="D1295" s="792" t="s">
        <v>5424</v>
      </c>
      <c r="E1295" s="793" t="str">
        <f t="shared" si="20"/>
        <v>和歌山県北山村</v>
      </c>
      <c r="F1295" s="792" t="s">
        <v>5425</v>
      </c>
    </row>
    <row r="1296" spans="1:6" x14ac:dyDescent="0.15">
      <c r="A1296" s="792" t="s">
        <v>5342</v>
      </c>
      <c r="B1296" s="792" t="s">
        <v>5426</v>
      </c>
      <c r="C1296" s="792" t="s">
        <v>5344</v>
      </c>
      <c r="D1296" s="792" t="s">
        <v>5427</v>
      </c>
      <c r="E1296" s="793" t="str">
        <f t="shared" si="20"/>
        <v>和歌山県串本町</v>
      </c>
      <c r="F1296" s="792" t="s">
        <v>5428</v>
      </c>
    </row>
    <row r="1297" spans="1:6" x14ac:dyDescent="0.15">
      <c r="A1297" s="794" t="s">
        <v>5429</v>
      </c>
      <c r="B1297" s="795"/>
      <c r="C1297" s="796" t="s">
        <v>5430</v>
      </c>
      <c r="D1297" s="795"/>
      <c r="E1297" s="793" t="str">
        <f t="shared" si="20"/>
        <v>鳥取県</v>
      </c>
      <c r="F1297" s="794" t="s">
        <v>5431</v>
      </c>
    </row>
    <row r="1298" spans="1:6" x14ac:dyDescent="0.15">
      <c r="A1298" s="792" t="s">
        <v>5432</v>
      </c>
      <c r="B1298" s="792" t="s">
        <v>5433</v>
      </c>
      <c r="C1298" s="792" t="s">
        <v>5434</v>
      </c>
      <c r="D1298" s="792" t="s">
        <v>5435</v>
      </c>
      <c r="E1298" s="793" t="str">
        <f t="shared" si="20"/>
        <v>鳥取県鳥取市</v>
      </c>
      <c r="F1298" s="792" t="s">
        <v>5436</v>
      </c>
    </row>
    <row r="1299" spans="1:6" x14ac:dyDescent="0.15">
      <c r="A1299" s="792" t="s">
        <v>5432</v>
      </c>
      <c r="B1299" s="792" t="s">
        <v>5437</v>
      </c>
      <c r="C1299" s="792" t="s">
        <v>5434</v>
      </c>
      <c r="D1299" s="792" t="s">
        <v>5438</v>
      </c>
      <c r="E1299" s="793" t="str">
        <f t="shared" si="20"/>
        <v>鳥取県米子市</v>
      </c>
      <c r="F1299" s="792" t="s">
        <v>5439</v>
      </c>
    </row>
    <row r="1300" spans="1:6" x14ac:dyDescent="0.15">
      <c r="A1300" s="792" t="s">
        <v>5432</v>
      </c>
      <c r="B1300" s="792" t="s">
        <v>5440</v>
      </c>
      <c r="C1300" s="792" t="s">
        <v>5434</v>
      </c>
      <c r="D1300" s="792" t="s">
        <v>5441</v>
      </c>
      <c r="E1300" s="793" t="str">
        <f t="shared" si="20"/>
        <v>鳥取県倉吉市</v>
      </c>
      <c r="F1300" s="792" t="s">
        <v>5442</v>
      </c>
    </row>
    <row r="1301" spans="1:6" x14ac:dyDescent="0.15">
      <c r="A1301" s="792" t="s">
        <v>5432</v>
      </c>
      <c r="B1301" s="792" t="s">
        <v>5443</v>
      </c>
      <c r="C1301" s="792" t="s">
        <v>5434</v>
      </c>
      <c r="D1301" s="792" t="s">
        <v>5444</v>
      </c>
      <c r="E1301" s="793" t="str">
        <f t="shared" si="20"/>
        <v>鳥取県境港市</v>
      </c>
      <c r="F1301" s="792" t="s">
        <v>5445</v>
      </c>
    </row>
    <row r="1302" spans="1:6" x14ac:dyDescent="0.15">
      <c r="A1302" s="792" t="s">
        <v>5432</v>
      </c>
      <c r="B1302" s="792" t="s">
        <v>5446</v>
      </c>
      <c r="C1302" s="792" t="s">
        <v>5434</v>
      </c>
      <c r="D1302" s="792" t="s">
        <v>5447</v>
      </c>
      <c r="E1302" s="793" t="str">
        <f t="shared" si="20"/>
        <v>鳥取県岩美町</v>
      </c>
      <c r="F1302" s="792" t="s">
        <v>5448</v>
      </c>
    </row>
    <row r="1303" spans="1:6" x14ac:dyDescent="0.15">
      <c r="A1303" s="792" t="s">
        <v>5432</v>
      </c>
      <c r="B1303" s="792" t="s">
        <v>5449</v>
      </c>
      <c r="C1303" s="792" t="s">
        <v>5434</v>
      </c>
      <c r="D1303" s="792" t="s">
        <v>4013</v>
      </c>
      <c r="E1303" s="793" t="str">
        <f t="shared" si="20"/>
        <v>鳥取県若桜町</v>
      </c>
      <c r="F1303" s="792" t="s">
        <v>5450</v>
      </c>
    </row>
    <row r="1304" spans="1:6" x14ac:dyDescent="0.15">
      <c r="A1304" s="792" t="s">
        <v>5432</v>
      </c>
      <c r="B1304" s="792" t="s">
        <v>5451</v>
      </c>
      <c r="C1304" s="792" t="s">
        <v>5434</v>
      </c>
      <c r="D1304" s="792" t="s">
        <v>5452</v>
      </c>
      <c r="E1304" s="793" t="str">
        <f t="shared" si="20"/>
        <v>鳥取県智頭町</v>
      </c>
      <c r="F1304" s="792" t="s">
        <v>5453</v>
      </c>
    </row>
    <row r="1305" spans="1:6" x14ac:dyDescent="0.15">
      <c r="A1305" s="792" t="s">
        <v>5432</v>
      </c>
      <c r="B1305" s="792" t="s">
        <v>5454</v>
      </c>
      <c r="C1305" s="792" t="s">
        <v>5434</v>
      </c>
      <c r="D1305" s="792" t="s">
        <v>5455</v>
      </c>
      <c r="E1305" s="793" t="str">
        <f t="shared" si="20"/>
        <v>鳥取県八頭町</v>
      </c>
      <c r="F1305" s="792" t="s">
        <v>5456</v>
      </c>
    </row>
    <row r="1306" spans="1:6" x14ac:dyDescent="0.15">
      <c r="A1306" s="792" t="s">
        <v>5432</v>
      </c>
      <c r="B1306" s="792" t="s">
        <v>5457</v>
      </c>
      <c r="C1306" s="792" t="s">
        <v>5434</v>
      </c>
      <c r="D1306" s="792" t="s">
        <v>5458</v>
      </c>
      <c r="E1306" s="793" t="str">
        <f t="shared" si="20"/>
        <v>鳥取県三朝町</v>
      </c>
      <c r="F1306" s="792" t="s">
        <v>5459</v>
      </c>
    </row>
    <row r="1307" spans="1:6" x14ac:dyDescent="0.15">
      <c r="A1307" s="792" t="s">
        <v>5432</v>
      </c>
      <c r="B1307" s="792" t="s">
        <v>5460</v>
      </c>
      <c r="C1307" s="792" t="s">
        <v>5434</v>
      </c>
      <c r="D1307" s="792" t="s">
        <v>5461</v>
      </c>
      <c r="E1307" s="793" t="str">
        <f t="shared" si="20"/>
        <v>鳥取県湯梨浜町</v>
      </c>
      <c r="F1307" s="792" t="s">
        <v>5462</v>
      </c>
    </row>
    <row r="1308" spans="1:6" x14ac:dyDescent="0.15">
      <c r="A1308" s="792" t="s">
        <v>5432</v>
      </c>
      <c r="B1308" s="792" t="s">
        <v>5463</v>
      </c>
      <c r="C1308" s="792" t="s">
        <v>5434</v>
      </c>
      <c r="D1308" s="792" t="s">
        <v>5464</v>
      </c>
      <c r="E1308" s="793" t="str">
        <f t="shared" si="20"/>
        <v>鳥取県琴浦町</v>
      </c>
      <c r="F1308" s="792" t="s">
        <v>5465</v>
      </c>
    </row>
    <row r="1309" spans="1:6" x14ac:dyDescent="0.15">
      <c r="A1309" s="792" t="s">
        <v>5432</v>
      </c>
      <c r="B1309" s="792" t="s">
        <v>5466</v>
      </c>
      <c r="C1309" s="792" t="s">
        <v>5434</v>
      </c>
      <c r="D1309" s="792" t="s">
        <v>5467</v>
      </c>
      <c r="E1309" s="793" t="str">
        <f t="shared" si="20"/>
        <v>鳥取県北栄町</v>
      </c>
      <c r="F1309" s="792" t="s">
        <v>5468</v>
      </c>
    </row>
    <row r="1310" spans="1:6" x14ac:dyDescent="0.15">
      <c r="A1310" s="792" t="s">
        <v>5432</v>
      </c>
      <c r="B1310" s="792" t="s">
        <v>5469</v>
      </c>
      <c r="C1310" s="792" t="s">
        <v>5434</v>
      </c>
      <c r="D1310" s="792" t="s">
        <v>5470</v>
      </c>
      <c r="E1310" s="793" t="str">
        <f t="shared" si="20"/>
        <v>鳥取県日吉津村</v>
      </c>
      <c r="F1310" s="792" t="s">
        <v>5471</v>
      </c>
    </row>
    <row r="1311" spans="1:6" x14ac:dyDescent="0.15">
      <c r="A1311" s="792" t="s">
        <v>5432</v>
      </c>
      <c r="B1311" s="792" t="s">
        <v>5472</v>
      </c>
      <c r="C1311" s="792" t="s">
        <v>5434</v>
      </c>
      <c r="D1311" s="792" t="s">
        <v>5473</v>
      </c>
      <c r="E1311" s="793" t="str">
        <f t="shared" si="20"/>
        <v>鳥取県大山町</v>
      </c>
      <c r="F1311" s="792" t="s">
        <v>5474</v>
      </c>
    </row>
    <row r="1312" spans="1:6" x14ac:dyDescent="0.15">
      <c r="A1312" s="792" t="s">
        <v>5432</v>
      </c>
      <c r="B1312" s="792" t="s">
        <v>2187</v>
      </c>
      <c r="C1312" s="792" t="s">
        <v>5434</v>
      </c>
      <c r="D1312" s="792" t="s">
        <v>2188</v>
      </c>
      <c r="E1312" s="793" t="str">
        <f t="shared" si="20"/>
        <v>鳥取県南部町</v>
      </c>
      <c r="F1312" s="792" t="s">
        <v>5475</v>
      </c>
    </row>
    <row r="1313" spans="1:6" x14ac:dyDescent="0.15">
      <c r="A1313" s="792" t="s">
        <v>5432</v>
      </c>
      <c r="B1313" s="792" t="s">
        <v>5476</v>
      </c>
      <c r="C1313" s="792" t="s">
        <v>5434</v>
      </c>
      <c r="D1313" s="792" t="s">
        <v>5477</v>
      </c>
      <c r="E1313" s="793" t="str">
        <f t="shared" si="20"/>
        <v>鳥取県伯耆町</v>
      </c>
      <c r="F1313" s="792" t="s">
        <v>5478</v>
      </c>
    </row>
    <row r="1314" spans="1:6" x14ac:dyDescent="0.15">
      <c r="A1314" s="792" t="s">
        <v>5432</v>
      </c>
      <c r="B1314" s="792" t="s">
        <v>5479</v>
      </c>
      <c r="C1314" s="792" t="s">
        <v>5434</v>
      </c>
      <c r="D1314" s="792" t="s">
        <v>5480</v>
      </c>
      <c r="E1314" s="793" t="str">
        <f t="shared" si="20"/>
        <v>鳥取県日南町</v>
      </c>
      <c r="F1314" s="792" t="s">
        <v>5481</v>
      </c>
    </row>
    <row r="1315" spans="1:6" x14ac:dyDescent="0.15">
      <c r="A1315" s="792" t="s">
        <v>5432</v>
      </c>
      <c r="B1315" s="792" t="s">
        <v>4861</v>
      </c>
      <c r="C1315" s="792" t="s">
        <v>5434</v>
      </c>
      <c r="D1315" s="792" t="s">
        <v>4862</v>
      </c>
      <c r="E1315" s="793" t="str">
        <f t="shared" si="20"/>
        <v>鳥取県日野町</v>
      </c>
      <c r="F1315" s="792" t="s">
        <v>5482</v>
      </c>
    </row>
    <row r="1316" spans="1:6" x14ac:dyDescent="0.15">
      <c r="A1316" s="792" t="s">
        <v>5432</v>
      </c>
      <c r="B1316" s="792" t="s">
        <v>5483</v>
      </c>
      <c r="C1316" s="792" t="s">
        <v>5434</v>
      </c>
      <c r="D1316" s="792" t="s">
        <v>5484</v>
      </c>
      <c r="E1316" s="793" t="str">
        <f t="shared" si="20"/>
        <v>鳥取県江府町</v>
      </c>
      <c r="F1316" s="792" t="s">
        <v>5485</v>
      </c>
    </row>
    <row r="1317" spans="1:6" x14ac:dyDescent="0.15">
      <c r="A1317" s="794" t="s">
        <v>5486</v>
      </c>
      <c r="B1317" s="795"/>
      <c r="C1317" s="796" t="s">
        <v>5487</v>
      </c>
      <c r="D1317" s="795"/>
      <c r="E1317" s="793" t="str">
        <f t="shared" si="20"/>
        <v>島根県</v>
      </c>
      <c r="F1317" s="794" t="s">
        <v>5488</v>
      </c>
    </row>
    <row r="1318" spans="1:6" x14ac:dyDescent="0.15">
      <c r="A1318" s="792" t="s">
        <v>5489</v>
      </c>
      <c r="B1318" s="792" t="s">
        <v>5490</v>
      </c>
      <c r="C1318" s="792" t="s">
        <v>5491</v>
      </c>
      <c r="D1318" s="792" t="s">
        <v>5492</v>
      </c>
      <c r="E1318" s="793" t="str">
        <f t="shared" si="20"/>
        <v>島根県松江市</v>
      </c>
      <c r="F1318" s="792" t="s">
        <v>5493</v>
      </c>
    </row>
    <row r="1319" spans="1:6" x14ac:dyDescent="0.15">
      <c r="A1319" s="792" t="s">
        <v>5489</v>
      </c>
      <c r="B1319" s="792" t="s">
        <v>5494</v>
      </c>
      <c r="C1319" s="792" t="s">
        <v>5491</v>
      </c>
      <c r="D1319" s="792" t="s">
        <v>5495</v>
      </c>
      <c r="E1319" s="793" t="str">
        <f t="shared" si="20"/>
        <v>島根県浜田市</v>
      </c>
      <c r="F1319" s="792" t="s">
        <v>5496</v>
      </c>
    </row>
    <row r="1320" spans="1:6" x14ac:dyDescent="0.15">
      <c r="A1320" s="792" t="s">
        <v>5489</v>
      </c>
      <c r="B1320" s="792" t="s">
        <v>5497</v>
      </c>
      <c r="C1320" s="792" t="s">
        <v>5491</v>
      </c>
      <c r="D1320" s="792" t="s">
        <v>5498</v>
      </c>
      <c r="E1320" s="793" t="str">
        <f t="shared" si="20"/>
        <v>島根県出雲市</v>
      </c>
      <c r="F1320" s="792" t="s">
        <v>5499</v>
      </c>
    </row>
    <row r="1321" spans="1:6" x14ac:dyDescent="0.15">
      <c r="A1321" s="792" t="s">
        <v>5489</v>
      </c>
      <c r="B1321" s="792" t="s">
        <v>5500</v>
      </c>
      <c r="C1321" s="792" t="s">
        <v>5491</v>
      </c>
      <c r="D1321" s="792" t="s">
        <v>5501</v>
      </c>
      <c r="E1321" s="793" t="str">
        <f t="shared" si="20"/>
        <v>島根県益田市</v>
      </c>
      <c r="F1321" s="792" t="s">
        <v>5502</v>
      </c>
    </row>
    <row r="1322" spans="1:6" x14ac:dyDescent="0.15">
      <c r="A1322" s="792" t="s">
        <v>5489</v>
      </c>
      <c r="B1322" s="792" t="s">
        <v>5503</v>
      </c>
      <c r="C1322" s="792" t="s">
        <v>5491</v>
      </c>
      <c r="D1322" s="792" t="s">
        <v>5504</v>
      </c>
      <c r="E1322" s="793" t="str">
        <f t="shared" si="20"/>
        <v>島根県大田市</v>
      </c>
      <c r="F1322" s="792" t="s">
        <v>5505</v>
      </c>
    </row>
    <row r="1323" spans="1:6" x14ac:dyDescent="0.15">
      <c r="A1323" s="792" t="s">
        <v>5489</v>
      </c>
      <c r="B1323" s="792" t="s">
        <v>5506</v>
      </c>
      <c r="C1323" s="792" t="s">
        <v>5491</v>
      </c>
      <c r="D1323" s="792" t="s">
        <v>5507</v>
      </c>
      <c r="E1323" s="793" t="str">
        <f t="shared" si="20"/>
        <v>島根県安来市</v>
      </c>
      <c r="F1323" s="792" t="s">
        <v>5508</v>
      </c>
    </row>
    <row r="1324" spans="1:6" x14ac:dyDescent="0.15">
      <c r="A1324" s="792" t="s">
        <v>5489</v>
      </c>
      <c r="B1324" s="792" t="s">
        <v>5509</v>
      </c>
      <c r="C1324" s="792" t="s">
        <v>5491</v>
      </c>
      <c r="D1324" s="792" t="s">
        <v>5510</v>
      </c>
      <c r="E1324" s="793" t="str">
        <f t="shared" si="20"/>
        <v>島根県江津市</v>
      </c>
      <c r="F1324" s="792" t="s">
        <v>5511</v>
      </c>
    </row>
    <row r="1325" spans="1:6" x14ac:dyDescent="0.15">
      <c r="A1325" s="792" t="s">
        <v>5489</v>
      </c>
      <c r="B1325" s="792" t="s">
        <v>5512</v>
      </c>
      <c r="C1325" s="792" t="s">
        <v>5491</v>
      </c>
      <c r="D1325" s="792" t="s">
        <v>5513</v>
      </c>
      <c r="E1325" s="793" t="str">
        <f t="shared" si="20"/>
        <v>島根県雲南市</v>
      </c>
      <c r="F1325" s="792" t="s">
        <v>5514</v>
      </c>
    </row>
    <row r="1326" spans="1:6" x14ac:dyDescent="0.15">
      <c r="A1326" s="792" t="s">
        <v>5489</v>
      </c>
      <c r="B1326" s="792" t="s">
        <v>5515</v>
      </c>
      <c r="C1326" s="792" t="s">
        <v>5491</v>
      </c>
      <c r="D1326" s="792" t="s">
        <v>5516</v>
      </c>
      <c r="E1326" s="793" t="str">
        <f t="shared" si="20"/>
        <v>島根県奥出雲町</v>
      </c>
      <c r="F1326" s="792" t="s">
        <v>5517</v>
      </c>
    </row>
    <row r="1327" spans="1:6" x14ac:dyDescent="0.15">
      <c r="A1327" s="792" t="s">
        <v>5489</v>
      </c>
      <c r="B1327" s="792" t="s">
        <v>5518</v>
      </c>
      <c r="C1327" s="792" t="s">
        <v>5491</v>
      </c>
      <c r="D1327" s="792" t="s">
        <v>5519</v>
      </c>
      <c r="E1327" s="793" t="str">
        <f t="shared" si="20"/>
        <v>島根県飯南町</v>
      </c>
      <c r="F1327" s="792" t="s">
        <v>5520</v>
      </c>
    </row>
    <row r="1328" spans="1:6" x14ac:dyDescent="0.15">
      <c r="A1328" s="792" t="s">
        <v>5489</v>
      </c>
      <c r="B1328" s="792" t="s">
        <v>5521</v>
      </c>
      <c r="C1328" s="792" t="s">
        <v>5491</v>
      </c>
      <c r="D1328" s="792" t="s">
        <v>5522</v>
      </c>
      <c r="E1328" s="793" t="str">
        <f t="shared" si="20"/>
        <v>島根県川本町</v>
      </c>
      <c r="F1328" s="792" t="s">
        <v>5523</v>
      </c>
    </row>
    <row r="1329" spans="1:6" x14ac:dyDescent="0.15">
      <c r="A1329" s="792" t="s">
        <v>5489</v>
      </c>
      <c r="B1329" s="792" t="s">
        <v>2481</v>
      </c>
      <c r="C1329" s="792" t="s">
        <v>5491</v>
      </c>
      <c r="D1329" s="792" t="s">
        <v>2482</v>
      </c>
      <c r="E1329" s="793" t="str">
        <f t="shared" si="20"/>
        <v>島根県美郷町</v>
      </c>
      <c r="F1329" s="792" t="s">
        <v>5524</v>
      </c>
    </row>
    <row r="1330" spans="1:6" x14ac:dyDescent="0.15">
      <c r="A1330" s="792" t="s">
        <v>5489</v>
      </c>
      <c r="B1330" s="792" t="s">
        <v>5525</v>
      </c>
      <c r="C1330" s="792" t="s">
        <v>5491</v>
      </c>
      <c r="D1330" s="792" t="s">
        <v>5526</v>
      </c>
      <c r="E1330" s="793" t="str">
        <f t="shared" si="20"/>
        <v>島根県邑南町</v>
      </c>
      <c r="F1330" s="792" t="s">
        <v>5527</v>
      </c>
    </row>
    <row r="1331" spans="1:6" x14ac:dyDescent="0.15">
      <c r="A1331" s="792" t="s">
        <v>5489</v>
      </c>
      <c r="B1331" s="792" t="s">
        <v>5528</v>
      </c>
      <c r="C1331" s="792" t="s">
        <v>5491</v>
      </c>
      <c r="D1331" s="792" t="s">
        <v>5529</v>
      </c>
      <c r="E1331" s="793" t="str">
        <f t="shared" si="20"/>
        <v>島根県津和野町</v>
      </c>
      <c r="F1331" s="792" t="s">
        <v>5530</v>
      </c>
    </row>
    <row r="1332" spans="1:6" x14ac:dyDescent="0.15">
      <c r="A1332" s="792" t="s">
        <v>5489</v>
      </c>
      <c r="B1332" s="792" t="s">
        <v>5531</v>
      </c>
      <c r="C1332" s="792" t="s">
        <v>5491</v>
      </c>
      <c r="D1332" s="792" t="s">
        <v>5532</v>
      </c>
      <c r="E1332" s="793" t="str">
        <f t="shared" si="20"/>
        <v>島根県吉賀町</v>
      </c>
      <c r="F1332" s="792" t="s">
        <v>5533</v>
      </c>
    </row>
    <row r="1333" spans="1:6" x14ac:dyDescent="0.15">
      <c r="A1333" s="792" t="s">
        <v>5489</v>
      </c>
      <c r="B1333" s="792" t="s">
        <v>5534</v>
      </c>
      <c r="C1333" s="792" t="s">
        <v>5491</v>
      </c>
      <c r="D1333" s="792" t="s">
        <v>5535</v>
      </c>
      <c r="E1333" s="793" t="str">
        <f t="shared" si="20"/>
        <v>島根県海士町</v>
      </c>
      <c r="F1333" s="792" t="s">
        <v>5536</v>
      </c>
    </row>
    <row r="1334" spans="1:6" x14ac:dyDescent="0.15">
      <c r="A1334" s="792" t="s">
        <v>5489</v>
      </c>
      <c r="B1334" s="792" t="s">
        <v>5537</v>
      </c>
      <c r="C1334" s="792" t="s">
        <v>5491</v>
      </c>
      <c r="D1334" s="792" t="s">
        <v>5538</v>
      </c>
      <c r="E1334" s="793" t="str">
        <f t="shared" si="20"/>
        <v>島根県西ノ島町</v>
      </c>
      <c r="F1334" s="792" t="s">
        <v>5539</v>
      </c>
    </row>
    <row r="1335" spans="1:6" x14ac:dyDescent="0.15">
      <c r="A1335" s="792" t="s">
        <v>5489</v>
      </c>
      <c r="B1335" s="792" t="s">
        <v>5540</v>
      </c>
      <c r="C1335" s="792" t="s">
        <v>5491</v>
      </c>
      <c r="D1335" s="792" t="s">
        <v>5541</v>
      </c>
      <c r="E1335" s="793" t="str">
        <f t="shared" si="20"/>
        <v>島根県知夫村</v>
      </c>
      <c r="F1335" s="792" t="s">
        <v>5542</v>
      </c>
    </row>
    <row r="1336" spans="1:6" x14ac:dyDescent="0.15">
      <c r="A1336" s="792" t="s">
        <v>5489</v>
      </c>
      <c r="B1336" s="792" t="s">
        <v>5543</v>
      </c>
      <c r="C1336" s="792" t="s">
        <v>5491</v>
      </c>
      <c r="D1336" s="792" t="s">
        <v>5544</v>
      </c>
      <c r="E1336" s="793" t="str">
        <f t="shared" si="20"/>
        <v>島根県隠岐の島町</v>
      </c>
      <c r="F1336" s="792" t="s">
        <v>5545</v>
      </c>
    </row>
    <row r="1337" spans="1:6" x14ac:dyDescent="0.15">
      <c r="A1337" s="794" t="s">
        <v>5546</v>
      </c>
      <c r="B1337" s="795"/>
      <c r="C1337" s="796" t="s">
        <v>5547</v>
      </c>
      <c r="D1337" s="795"/>
      <c r="E1337" s="793" t="str">
        <f t="shared" si="20"/>
        <v>岡山県</v>
      </c>
      <c r="F1337" s="794" t="s">
        <v>5548</v>
      </c>
    </row>
    <row r="1338" spans="1:6" x14ac:dyDescent="0.15">
      <c r="A1338" s="792" t="s">
        <v>5549</v>
      </c>
      <c r="B1338" s="792" t="s">
        <v>5550</v>
      </c>
      <c r="C1338" s="792" t="s">
        <v>5551</v>
      </c>
      <c r="D1338" s="792" t="s">
        <v>5552</v>
      </c>
      <c r="E1338" s="793" t="str">
        <f t="shared" si="20"/>
        <v>岡山県岡山市</v>
      </c>
      <c r="F1338" s="792" t="s">
        <v>5553</v>
      </c>
    </row>
    <row r="1339" spans="1:6" x14ac:dyDescent="0.15">
      <c r="A1339" s="792" t="s">
        <v>5549</v>
      </c>
      <c r="B1339" s="792" t="s">
        <v>5554</v>
      </c>
      <c r="C1339" s="792" t="s">
        <v>5551</v>
      </c>
      <c r="D1339" s="792" t="s">
        <v>5555</v>
      </c>
      <c r="E1339" s="793" t="str">
        <f t="shared" si="20"/>
        <v>岡山県倉敷市</v>
      </c>
      <c r="F1339" s="792" t="s">
        <v>5556</v>
      </c>
    </row>
    <row r="1340" spans="1:6" x14ac:dyDescent="0.15">
      <c r="A1340" s="792" t="s">
        <v>5549</v>
      </c>
      <c r="B1340" s="792" t="s">
        <v>5557</v>
      </c>
      <c r="C1340" s="792" t="s">
        <v>5551</v>
      </c>
      <c r="D1340" s="792" t="s">
        <v>5558</v>
      </c>
      <c r="E1340" s="793" t="str">
        <f t="shared" si="20"/>
        <v>岡山県津山市</v>
      </c>
      <c r="F1340" s="792" t="s">
        <v>5559</v>
      </c>
    </row>
    <row r="1341" spans="1:6" x14ac:dyDescent="0.15">
      <c r="A1341" s="792" t="s">
        <v>5549</v>
      </c>
      <c r="B1341" s="792" t="s">
        <v>5560</v>
      </c>
      <c r="C1341" s="792" t="s">
        <v>5551</v>
      </c>
      <c r="D1341" s="792" t="s">
        <v>5561</v>
      </c>
      <c r="E1341" s="793" t="str">
        <f t="shared" si="20"/>
        <v>岡山県玉野市</v>
      </c>
      <c r="F1341" s="792" t="s">
        <v>5562</v>
      </c>
    </row>
    <row r="1342" spans="1:6" x14ac:dyDescent="0.15">
      <c r="A1342" s="792" t="s">
        <v>5549</v>
      </c>
      <c r="B1342" s="792" t="s">
        <v>5563</v>
      </c>
      <c r="C1342" s="792" t="s">
        <v>5551</v>
      </c>
      <c r="D1342" s="792" t="s">
        <v>5564</v>
      </c>
      <c r="E1342" s="793" t="str">
        <f t="shared" si="20"/>
        <v>岡山県笠岡市</v>
      </c>
      <c r="F1342" s="792" t="s">
        <v>5565</v>
      </c>
    </row>
    <row r="1343" spans="1:6" x14ac:dyDescent="0.15">
      <c r="A1343" s="792" t="s">
        <v>5549</v>
      </c>
      <c r="B1343" s="792" t="s">
        <v>5566</v>
      </c>
      <c r="C1343" s="792" t="s">
        <v>5551</v>
      </c>
      <c r="D1343" s="792" t="s">
        <v>5567</v>
      </c>
      <c r="E1343" s="793" t="str">
        <f t="shared" si="20"/>
        <v>岡山県井原市</v>
      </c>
      <c r="F1343" s="792" t="s">
        <v>5568</v>
      </c>
    </row>
    <row r="1344" spans="1:6" x14ac:dyDescent="0.15">
      <c r="A1344" s="792" t="s">
        <v>5549</v>
      </c>
      <c r="B1344" s="792" t="s">
        <v>5569</v>
      </c>
      <c r="C1344" s="792" t="s">
        <v>5551</v>
      </c>
      <c r="D1344" s="792" t="s">
        <v>5570</v>
      </c>
      <c r="E1344" s="793" t="str">
        <f t="shared" si="20"/>
        <v>岡山県総社市</v>
      </c>
      <c r="F1344" s="792" t="s">
        <v>5571</v>
      </c>
    </row>
    <row r="1345" spans="1:6" x14ac:dyDescent="0.15">
      <c r="A1345" s="792" t="s">
        <v>5549</v>
      </c>
      <c r="B1345" s="792" t="s">
        <v>5572</v>
      </c>
      <c r="C1345" s="792" t="s">
        <v>5551</v>
      </c>
      <c r="D1345" s="792" t="s">
        <v>5573</v>
      </c>
      <c r="E1345" s="793" t="str">
        <f t="shared" si="20"/>
        <v>岡山県高梁市</v>
      </c>
      <c r="F1345" s="792" t="s">
        <v>5574</v>
      </c>
    </row>
    <row r="1346" spans="1:6" x14ac:dyDescent="0.15">
      <c r="A1346" s="792" t="s">
        <v>5549</v>
      </c>
      <c r="B1346" s="792" t="s">
        <v>5575</v>
      </c>
      <c r="C1346" s="792" t="s">
        <v>5551</v>
      </c>
      <c r="D1346" s="792" t="s">
        <v>5576</v>
      </c>
      <c r="E1346" s="793" t="str">
        <f t="shared" si="20"/>
        <v>岡山県新見市</v>
      </c>
      <c r="F1346" s="792" t="s">
        <v>5577</v>
      </c>
    </row>
    <row r="1347" spans="1:6" x14ac:dyDescent="0.15">
      <c r="A1347" s="792" t="s">
        <v>5549</v>
      </c>
      <c r="B1347" s="792" t="s">
        <v>5578</v>
      </c>
      <c r="C1347" s="792" t="s">
        <v>5551</v>
      </c>
      <c r="D1347" s="792" t="s">
        <v>5579</v>
      </c>
      <c r="E1347" s="793" t="str">
        <f t="shared" ref="E1347:E1410" si="21">CONCATENATE(A1347,B1347)</f>
        <v>岡山県備前市</v>
      </c>
      <c r="F1347" s="792" t="s">
        <v>5580</v>
      </c>
    </row>
    <row r="1348" spans="1:6" x14ac:dyDescent="0.15">
      <c r="A1348" s="792" t="s">
        <v>5549</v>
      </c>
      <c r="B1348" s="792" t="s">
        <v>5581</v>
      </c>
      <c r="C1348" s="792" t="s">
        <v>5551</v>
      </c>
      <c r="D1348" s="792" t="s">
        <v>5582</v>
      </c>
      <c r="E1348" s="793" t="str">
        <f t="shared" si="21"/>
        <v>岡山県瀬戸内市</v>
      </c>
      <c r="F1348" s="792" t="s">
        <v>5583</v>
      </c>
    </row>
    <row r="1349" spans="1:6" x14ac:dyDescent="0.15">
      <c r="A1349" s="792" t="s">
        <v>5549</v>
      </c>
      <c r="B1349" s="792" t="s">
        <v>5584</v>
      </c>
      <c r="C1349" s="792" t="s">
        <v>5551</v>
      </c>
      <c r="D1349" s="792" t="s">
        <v>5585</v>
      </c>
      <c r="E1349" s="793" t="str">
        <f t="shared" si="21"/>
        <v>岡山県赤磐市</v>
      </c>
      <c r="F1349" s="792" t="s">
        <v>5586</v>
      </c>
    </row>
    <row r="1350" spans="1:6" x14ac:dyDescent="0.15">
      <c r="A1350" s="792" t="s">
        <v>5549</v>
      </c>
      <c r="B1350" s="792" t="s">
        <v>5587</v>
      </c>
      <c r="C1350" s="792" t="s">
        <v>5551</v>
      </c>
      <c r="D1350" s="792" t="s">
        <v>5588</v>
      </c>
      <c r="E1350" s="793" t="str">
        <f t="shared" si="21"/>
        <v>岡山県真庭市</v>
      </c>
      <c r="F1350" s="792" t="s">
        <v>5589</v>
      </c>
    </row>
    <row r="1351" spans="1:6" x14ac:dyDescent="0.15">
      <c r="A1351" s="792" t="s">
        <v>5549</v>
      </c>
      <c r="B1351" s="792" t="s">
        <v>5590</v>
      </c>
      <c r="C1351" s="792" t="s">
        <v>5551</v>
      </c>
      <c r="D1351" s="792" t="s">
        <v>5591</v>
      </c>
      <c r="E1351" s="793" t="str">
        <f t="shared" si="21"/>
        <v>岡山県美作市</v>
      </c>
      <c r="F1351" s="792" t="s">
        <v>5592</v>
      </c>
    </row>
    <row r="1352" spans="1:6" x14ac:dyDescent="0.15">
      <c r="A1352" s="792" t="s">
        <v>5549</v>
      </c>
      <c r="B1352" s="792" t="s">
        <v>5593</v>
      </c>
      <c r="C1352" s="792" t="s">
        <v>5551</v>
      </c>
      <c r="D1352" s="792" t="s">
        <v>5594</v>
      </c>
      <c r="E1352" s="793" t="str">
        <f t="shared" si="21"/>
        <v>岡山県浅口市</v>
      </c>
      <c r="F1352" s="792" t="s">
        <v>5595</v>
      </c>
    </row>
    <row r="1353" spans="1:6" x14ac:dyDescent="0.15">
      <c r="A1353" s="792" t="s">
        <v>5549</v>
      </c>
      <c r="B1353" s="792" t="s">
        <v>5596</v>
      </c>
      <c r="C1353" s="792" t="s">
        <v>5551</v>
      </c>
      <c r="D1353" s="792" t="s">
        <v>5597</v>
      </c>
      <c r="E1353" s="793" t="str">
        <f t="shared" si="21"/>
        <v>岡山県和気町</v>
      </c>
      <c r="F1353" s="792" t="s">
        <v>5598</v>
      </c>
    </row>
    <row r="1354" spans="1:6" x14ac:dyDescent="0.15">
      <c r="A1354" s="792" t="s">
        <v>5549</v>
      </c>
      <c r="B1354" s="792" t="s">
        <v>5599</v>
      </c>
      <c r="C1354" s="792" t="s">
        <v>5551</v>
      </c>
      <c r="D1354" s="792" t="s">
        <v>5600</v>
      </c>
      <c r="E1354" s="793" t="str">
        <f t="shared" si="21"/>
        <v>岡山県早島町</v>
      </c>
      <c r="F1354" s="792" t="s">
        <v>5601</v>
      </c>
    </row>
    <row r="1355" spans="1:6" x14ac:dyDescent="0.15">
      <c r="A1355" s="792" t="s">
        <v>5549</v>
      </c>
      <c r="B1355" s="792" t="s">
        <v>5602</v>
      </c>
      <c r="C1355" s="792" t="s">
        <v>5551</v>
      </c>
      <c r="D1355" s="792" t="s">
        <v>5603</v>
      </c>
      <c r="E1355" s="793" t="str">
        <f t="shared" si="21"/>
        <v>岡山県里庄町</v>
      </c>
      <c r="F1355" s="792" t="s">
        <v>5604</v>
      </c>
    </row>
    <row r="1356" spans="1:6" x14ac:dyDescent="0.15">
      <c r="A1356" s="792" t="s">
        <v>5549</v>
      </c>
      <c r="B1356" s="792" t="s">
        <v>5605</v>
      </c>
      <c r="C1356" s="792" t="s">
        <v>5551</v>
      </c>
      <c r="D1356" s="792" t="s">
        <v>5606</v>
      </c>
      <c r="E1356" s="793" t="str">
        <f t="shared" si="21"/>
        <v>岡山県矢掛町</v>
      </c>
      <c r="F1356" s="792" t="s">
        <v>5607</v>
      </c>
    </row>
    <row r="1357" spans="1:6" x14ac:dyDescent="0.15">
      <c r="A1357" s="792" t="s">
        <v>5549</v>
      </c>
      <c r="B1357" s="792" t="s">
        <v>5608</v>
      </c>
      <c r="C1357" s="792" t="s">
        <v>5551</v>
      </c>
      <c r="D1357" s="792" t="s">
        <v>5609</v>
      </c>
      <c r="E1357" s="793" t="str">
        <f t="shared" si="21"/>
        <v>岡山県新庄村</v>
      </c>
      <c r="F1357" s="792" t="s">
        <v>5610</v>
      </c>
    </row>
    <row r="1358" spans="1:6" x14ac:dyDescent="0.15">
      <c r="A1358" s="792" t="s">
        <v>5549</v>
      </c>
      <c r="B1358" s="792" t="s">
        <v>5611</v>
      </c>
      <c r="C1358" s="792" t="s">
        <v>5551</v>
      </c>
      <c r="D1358" s="792" t="s">
        <v>5612</v>
      </c>
      <c r="E1358" s="793" t="str">
        <f t="shared" si="21"/>
        <v>岡山県鏡野町</v>
      </c>
      <c r="F1358" s="792" t="s">
        <v>5613</v>
      </c>
    </row>
    <row r="1359" spans="1:6" x14ac:dyDescent="0.15">
      <c r="A1359" s="792" t="s">
        <v>5549</v>
      </c>
      <c r="B1359" s="792" t="s">
        <v>5614</v>
      </c>
      <c r="C1359" s="792" t="s">
        <v>5551</v>
      </c>
      <c r="D1359" s="792" t="s">
        <v>5615</v>
      </c>
      <c r="E1359" s="793" t="str">
        <f t="shared" si="21"/>
        <v>岡山県勝央町</v>
      </c>
      <c r="F1359" s="792" t="s">
        <v>5616</v>
      </c>
    </row>
    <row r="1360" spans="1:6" x14ac:dyDescent="0.15">
      <c r="A1360" s="792" t="s">
        <v>5549</v>
      </c>
      <c r="B1360" s="792" t="s">
        <v>5617</v>
      </c>
      <c r="C1360" s="792" t="s">
        <v>5551</v>
      </c>
      <c r="D1360" s="792" t="s">
        <v>5618</v>
      </c>
      <c r="E1360" s="793" t="str">
        <f t="shared" si="21"/>
        <v>岡山県奈義町</v>
      </c>
      <c r="F1360" s="792" t="s">
        <v>5619</v>
      </c>
    </row>
    <row r="1361" spans="1:6" x14ac:dyDescent="0.15">
      <c r="A1361" s="792" t="s">
        <v>5549</v>
      </c>
      <c r="B1361" s="792" t="s">
        <v>5620</v>
      </c>
      <c r="C1361" s="792" t="s">
        <v>5551</v>
      </c>
      <c r="D1361" s="792" t="s">
        <v>5621</v>
      </c>
      <c r="E1361" s="793" t="str">
        <f t="shared" si="21"/>
        <v>岡山県西粟倉村</v>
      </c>
      <c r="F1361" s="792" t="s">
        <v>5622</v>
      </c>
    </row>
    <row r="1362" spans="1:6" x14ac:dyDescent="0.15">
      <c r="A1362" s="792" t="s">
        <v>5549</v>
      </c>
      <c r="B1362" s="792" t="s">
        <v>5623</v>
      </c>
      <c r="C1362" s="792" t="s">
        <v>5551</v>
      </c>
      <c r="D1362" s="792" t="s">
        <v>5624</v>
      </c>
      <c r="E1362" s="793" t="str">
        <f t="shared" si="21"/>
        <v>岡山県久米南町</v>
      </c>
      <c r="F1362" s="792" t="s">
        <v>5625</v>
      </c>
    </row>
    <row r="1363" spans="1:6" x14ac:dyDescent="0.15">
      <c r="A1363" s="792" t="s">
        <v>5549</v>
      </c>
      <c r="B1363" s="792" t="s">
        <v>5626</v>
      </c>
      <c r="C1363" s="792" t="s">
        <v>5551</v>
      </c>
      <c r="D1363" s="792" t="s">
        <v>5084</v>
      </c>
      <c r="E1363" s="793" t="str">
        <f t="shared" si="21"/>
        <v>岡山県美咲町</v>
      </c>
      <c r="F1363" s="792" t="s">
        <v>5627</v>
      </c>
    </row>
    <row r="1364" spans="1:6" x14ac:dyDescent="0.15">
      <c r="A1364" s="792" t="s">
        <v>5549</v>
      </c>
      <c r="B1364" s="792" t="s">
        <v>5628</v>
      </c>
      <c r="C1364" s="792" t="s">
        <v>5551</v>
      </c>
      <c r="D1364" s="792" t="s">
        <v>5629</v>
      </c>
      <c r="E1364" s="793" t="str">
        <f t="shared" si="21"/>
        <v>岡山県吉備中央町</v>
      </c>
      <c r="F1364" s="792" t="s">
        <v>5630</v>
      </c>
    </row>
    <row r="1365" spans="1:6" x14ac:dyDescent="0.15">
      <c r="A1365" s="794" t="s">
        <v>5631</v>
      </c>
      <c r="B1365" s="795"/>
      <c r="C1365" s="796" t="s">
        <v>5632</v>
      </c>
      <c r="D1365" s="795"/>
      <c r="E1365" s="793" t="str">
        <f t="shared" si="21"/>
        <v>広島県</v>
      </c>
      <c r="F1365" s="794" t="s">
        <v>5633</v>
      </c>
    </row>
    <row r="1366" spans="1:6" x14ac:dyDescent="0.15">
      <c r="A1366" s="792" t="s">
        <v>5634</v>
      </c>
      <c r="B1366" s="792" t="s">
        <v>5635</v>
      </c>
      <c r="C1366" s="792" t="s">
        <v>5636</v>
      </c>
      <c r="D1366" s="792" t="s">
        <v>5637</v>
      </c>
      <c r="E1366" s="793" t="str">
        <f t="shared" si="21"/>
        <v>広島県広島市</v>
      </c>
      <c r="F1366" s="792" t="s">
        <v>5638</v>
      </c>
    </row>
    <row r="1367" spans="1:6" x14ac:dyDescent="0.15">
      <c r="A1367" s="792" t="s">
        <v>5634</v>
      </c>
      <c r="B1367" s="792" t="s">
        <v>5639</v>
      </c>
      <c r="C1367" s="792" t="s">
        <v>5636</v>
      </c>
      <c r="D1367" s="792" t="s">
        <v>5640</v>
      </c>
      <c r="E1367" s="793" t="str">
        <f t="shared" si="21"/>
        <v>広島県呉市</v>
      </c>
      <c r="F1367" s="792" t="s">
        <v>5641</v>
      </c>
    </row>
    <row r="1368" spans="1:6" x14ac:dyDescent="0.15">
      <c r="A1368" s="792" t="s">
        <v>5634</v>
      </c>
      <c r="B1368" s="792" t="s">
        <v>5642</v>
      </c>
      <c r="C1368" s="792" t="s">
        <v>5636</v>
      </c>
      <c r="D1368" s="792" t="s">
        <v>5643</v>
      </c>
      <c r="E1368" s="793" t="str">
        <f t="shared" si="21"/>
        <v>広島県竹原市</v>
      </c>
      <c r="F1368" s="792" t="s">
        <v>5644</v>
      </c>
    </row>
    <row r="1369" spans="1:6" x14ac:dyDescent="0.15">
      <c r="A1369" s="792" t="s">
        <v>5634</v>
      </c>
      <c r="B1369" s="792" t="s">
        <v>5645</v>
      </c>
      <c r="C1369" s="792" t="s">
        <v>5636</v>
      </c>
      <c r="D1369" s="792" t="s">
        <v>5646</v>
      </c>
      <c r="E1369" s="793" t="str">
        <f t="shared" si="21"/>
        <v>広島県三原市</v>
      </c>
      <c r="F1369" s="792" t="s">
        <v>5647</v>
      </c>
    </row>
    <row r="1370" spans="1:6" x14ac:dyDescent="0.15">
      <c r="A1370" s="792" t="s">
        <v>5634</v>
      </c>
      <c r="B1370" s="792" t="s">
        <v>5648</v>
      </c>
      <c r="C1370" s="792" t="s">
        <v>5636</v>
      </c>
      <c r="D1370" s="792" t="s">
        <v>5649</v>
      </c>
      <c r="E1370" s="793" t="str">
        <f t="shared" si="21"/>
        <v>広島県尾道市</v>
      </c>
      <c r="F1370" s="792" t="s">
        <v>5650</v>
      </c>
    </row>
    <row r="1371" spans="1:6" x14ac:dyDescent="0.15">
      <c r="A1371" s="792" t="s">
        <v>5634</v>
      </c>
      <c r="B1371" s="792" t="s">
        <v>5651</v>
      </c>
      <c r="C1371" s="792" t="s">
        <v>5636</v>
      </c>
      <c r="D1371" s="792" t="s">
        <v>5652</v>
      </c>
      <c r="E1371" s="793" t="str">
        <f t="shared" si="21"/>
        <v>広島県福山市</v>
      </c>
      <c r="F1371" s="792" t="s">
        <v>5653</v>
      </c>
    </row>
    <row r="1372" spans="1:6" x14ac:dyDescent="0.15">
      <c r="A1372" s="792" t="s">
        <v>5634</v>
      </c>
      <c r="B1372" s="792" t="s">
        <v>3550</v>
      </c>
      <c r="C1372" s="792" t="s">
        <v>5636</v>
      </c>
      <c r="D1372" s="792" t="s">
        <v>3551</v>
      </c>
      <c r="E1372" s="793" t="str">
        <f t="shared" si="21"/>
        <v>広島県府中市</v>
      </c>
      <c r="F1372" s="792" t="s">
        <v>5654</v>
      </c>
    </row>
    <row r="1373" spans="1:6" x14ac:dyDescent="0.15">
      <c r="A1373" s="792" t="s">
        <v>5634</v>
      </c>
      <c r="B1373" s="792" t="s">
        <v>5655</v>
      </c>
      <c r="C1373" s="792" t="s">
        <v>5636</v>
      </c>
      <c r="D1373" s="792" t="s">
        <v>4675</v>
      </c>
      <c r="E1373" s="793" t="str">
        <f t="shared" si="21"/>
        <v>広島県三次市</v>
      </c>
      <c r="F1373" s="792" t="s">
        <v>5656</v>
      </c>
    </row>
    <row r="1374" spans="1:6" x14ac:dyDescent="0.15">
      <c r="A1374" s="792" t="s">
        <v>5634</v>
      </c>
      <c r="B1374" s="792" t="s">
        <v>5657</v>
      </c>
      <c r="C1374" s="792" t="s">
        <v>5636</v>
      </c>
      <c r="D1374" s="792" t="s">
        <v>5658</v>
      </c>
      <c r="E1374" s="793" t="str">
        <f t="shared" si="21"/>
        <v>広島県庄原市</v>
      </c>
      <c r="F1374" s="792" t="s">
        <v>5659</v>
      </c>
    </row>
    <row r="1375" spans="1:6" x14ac:dyDescent="0.15">
      <c r="A1375" s="792" t="s">
        <v>5634</v>
      </c>
      <c r="B1375" s="792" t="s">
        <v>5660</v>
      </c>
      <c r="C1375" s="792" t="s">
        <v>5636</v>
      </c>
      <c r="D1375" s="792" t="s">
        <v>5661</v>
      </c>
      <c r="E1375" s="793" t="str">
        <f t="shared" si="21"/>
        <v>広島県大竹市</v>
      </c>
      <c r="F1375" s="792" t="s">
        <v>5662</v>
      </c>
    </row>
    <row r="1376" spans="1:6" x14ac:dyDescent="0.15">
      <c r="A1376" s="792" t="s">
        <v>5634</v>
      </c>
      <c r="B1376" s="792" t="s">
        <v>5663</v>
      </c>
      <c r="C1376" s="792" t="s">
        <v>5636</v>
      </c>
      <c r="D1376" s="792" t="s">
        <v>5664</v>
      </c>
      <c r="E1376" s="793" t="str">
        <f t="shared" si="21"/>
        <v>広島県東広島市</v>
      </c>
      <c r="F1376" s="792" t="s">
        <v>5665</v>
      </c>
    </row>
    <row r="1377" spans="1:6" x14ac:dyDescent="0.15">
      <c r="A1377" s="792" t="s">
        <v>5634</v>
      </c>
      <c r="B1377" s="792" t="s">
        <v>5666</v>
      </c>
      <c r="C1377" s="792" t="s">
        <v>5636</v>
      </c>
      <c r="D1377" s="792" t="s">
        <v>5667</v>
      </c>
      <c r="E1377" s="793" t="str">
        <f t="shared" si="21"/>
        <v>広島県廿日市市</v>
      </c>
      <c r="F1377" s="792" t="s">
        <v>5668</v>
      </c>
    </row>
    <row r="1378" spans="1:6" x14ac:dyDescent="0.15">
      <c r="A1378" s="792" t="s">
        <v>5634</v>
      </c>
      <c r="B1378" s="792" t="s">
        <v>5669</v>
      </c>
      <c r="C1378" s="792" t="s">
        <v>5636</v>
      </c>
      <c r="D1378" s="792" t="s">
        <v>5670</v>
      </c>
      <c r="E1378" s="793" t="str">
        <f t="shared" si="21"/>
        <v>広島県安芸高田市</v>
      </c>
      <c r="F1378" s="792" t="s">
        <v>5671</v>
      </c>
    </row>
    <row r="1379" spans="1:6" x14ac:dyDescent="0.15">
      <c r="A1379" s="792" t="s">
        <v>5634</v>
      </c>
      <c r="B1379" s="792" t="s">
        <v>5672</v>
      </c>
      <c r="C1379" s="792" t="s">
        <v>5636</v>
      </c>
      <c r="D1379" s="792" t="s">
        <v>5673</v>
      </c>
      <c r="E1379" s="793" t="str">
        <f t="shared" si="21"/>
        <v>広島県江田島市</v>
      </c>
      <c r="F1379" s="792" t="s">
        <v>5674</v>
      </c>
    </row>
    <row r="1380" spans="1:6" x14ac:dyDescent="0.15">
      <c r="A1380" s="792" t="s">
        <v>5634</v>
      </c>
      <c r="B1380" s="792" t="s">
        <v>5675</v>
      </c>
      <c r="C1380" s="792" t="s">
        <v>5636</v>
      </c>
      <c r="D1380" s="792" t="s">
        <v>5676</v>
      </c>
      <c r="E1380" s="793" t="str">
        <f t="shared" si="21"/>
        <v>広島県府中町</v>
      </c>
      <c r="F1380" s="792" t="s">
        <v>5677</v>
      </c>
    </row>
    <row r="1381" spans="1:6" x14ac:dyDescent="0.15">
      <c r="A1381" s="792" t="s">
        <v>5634</v>
      </c>
      <c r="B1381" s="792" t="s">
        <v>5678</v>
      </c>
      <c r="C1381" s="792" t="s">
        <v>5636</v>
      </c>
      <c r="D1381" s="792" t="s">
        <v>5679</v>
      </c>
      <c r="E1381" s="793" t="str">
        <f t="shared" si="21"/>
        <v>広島県海田町</v>
      </c>
      <c r="F1381" s="792" t="s">
        <v>5680</v>
      </c>
    </row>
    <row r="1382" spans="1:6" x14ac:dyDescent="0.15">
      <c r="A1382" s="792" t="s">
        <v>5634</v>
      </c>
      <c r="B1382" s="792" t="s">
        <v>5681</v>
      </c>
      <c r="C1382" s="792" t="s">
        <v>5636</v>
      </c>
      <c r="D1382" s="792" t="s">
        <v>5682</v>
      </c>
      <c r="E1382" s="793" t="str">
        <f t="shared" si="21"/>
        <v>広島県熊野町</v>
      </c>
      <c r="F1382" s="792" t="s">
        <v>5683</v>
      </c>
    </row>
    <row r="1383" spans="1:6" x14ac:dyDescent="0.15">
      <c r="A1383" s="792" t="s">
        <v>5634</v>
      </c>
      <c r="B1383" s="792" t="s">
        <v>5684</v>
      </c>
      <c r="C1383" s="792" t="s">
        <v>5636</v>
      </c>
      <c r="D1383" s="792" t="s">
        <v>5685</v>
      </c>
      <c r="E1383" s="793" t="str">
        <f t="shared" si="21"/>
        <v>広島県坂町</v>
      </c>
      <c r="F1383" s="792" t="s">
        <v>5686</v>
      </c>
    </row>
    <row r="1384" spans="1:6" x14ac:dyDescent="0.15">
      <c r="A1384" s="792" t="s">
        <v>5634</v>
      </c>
      <c r="B1384" s="792" t="s">
        <v>5687</v>
      </c>
      <c r="C1384" s="792" t="s">
        <v>5636</v>
      </c>
      <c r="D1384" s="792" t="s">
        <v>5688</v>
      </c>
      <c r="E1384" s="793" t="str">
        <f t="shared" si="21"/>
        <v>広島県安芸太田町</v>
      </c>
      <c r="F1384" s="792" t="s">
        <v>5689</v>
      </c>
    </row>
    <row r="1385" spans="1:6" x14ac:dyDescent="0.15">
      <c r="A1385" s="792" t="s">
        <v>5634</v>
      </c>
      <c r="B1385" s="792" t="s">
        <v>5690</v>
      </c>
      <c r="C1385" s="792" t="s">
        <v>5636</v>
      </c>
      <c r="D1385" s="792" t="s">
        <v>5691</v>
      </c>
      <c r="E1385" s="793" t="str">
        <f t="shared" si="21"/>
        <v>広島県北広島町</v>
      </c>
      <c r="F1385" s="792" t="s">
        <v>5692</v>
      </c>
    </row>
    <row r="1386" spans="1:6" x14ac:dyDescent="0.15">
      <c r="A1386" s="792" t="s">
        <v>5634</v>
      </c>
      <c r="B1386" s="792" t="s">
        <v>5693</v>
      </c>
      <c r="C1386" s="792" t="s">
        <v>5636</v>
      </c>
      <c r="D1386" s="792" t="s">
        <v>5694</v>
      </c>
      <c r="E1386" s="793" t="str">
        <f t="shared" si="21"/>
        <v>広島県大崎上島町</v>
      </c>
      <c r="F1386" s="792" t="s">
        <v>5695</v>
      </c>
    </row>
    <row r="1387" spans="1:6" x14ac:dyDescent="0.15">
      <c r="A1387" s="792" t="s">
        <v>5634</v>
      </c>
      <c r="B1387" s="792" t="s">
        <v>5696</v>
      </c>
      <c r="C1387" s="792" t="s">
        <v>5636</v>
      </c>
      <c r="D1387" s="792" t="s">
        <v>5697</v>
      </c>
      <c r="E1387" s="793" t="str">
        <f t="shared" si="21"/>
        <v>広島県世羅町</v>
      </c>
      <c r="F1387" s="792" t="s">
        <v>5698</v>
      </c>
    </row>
    <row r="1388" spans="1:6" x14ac:dyDescent="0.15">
      <c r="A1388" s="792" t="s">
        <v>5634</v>
      </c>
      <c r="B1388" s="792" t="s">
        <v>5699</v>
      </c>
      <c r="C1388" s="792" t="s">
        <v>5636</v>
      </c>
      <c r="D1388" s="792" t="s">
        <v>5700</v>
      </c>
      <c r="E1388" s="793" t="str">
        <f t="shared" si="21"/>
        <v>広島県神石高原町</v>
      </c>
      <c r="F1388" s="792" t="s">
        <v>5701</v>
      </c>
    </row>
    <row r="1389" spans="1:6" x14ac:dyDescent="0.15">
      <c r="A1389" s="794" t="s">
        <v>5702</v>
      </c>
      <c r="B1389" s="795"/>
      <c r="C1389" s="796" t="s">
        <v>5703</v>
      </c>
      <c r="D1389" s="795"/>
      <c r="E1389" s="793" t="str">
        <f t="shared" si="21"/>
        <v>山口県</v>
      </c>
      <c r="F1389" s="794" t="s">
        <v>5704</v>
      </c>
    </row>
    <row r="1390" spans="1:6" x14ac:dyDescent="0.15">
      <c r="A1390" s="792" t="s">
        <v>5705</v>
      </c>
      <c r="B1390" s="792" t="s">
        <v>5706</v>
      </c>
      <c r="C1390" s="792" t="s">
        <v>5707</v>
      </c>
      <c r="D1390" s="792" t="s">
        <v>5708</v>
      </c>
      <c r="E1390" s="793" t="str">
        <f t="shared" si="21"/>
        <v>山口県下関市</v>
      </c>
      <c r="F1390" s="792" t="s">
        <v>5709</v>
      </c>
    </row>
    <row r="1391" spans="1:6" x14ac:dyDescent="0.15">
      <c r="A1391" s="792" t="s">
        <v>5705</v>
      </c>
      <c r="B1391" s="792" t="s">
        <v>5710</v>
      </c>
      <c r="C1391" s="792" t="s">
        <v>5707</v>
      </c>
      <c r="D1391" s="792" t="s">
        <v>5711</v>
      </c>
      <c r="E1391" s="793" t="str">
        <f t="shared" si="21"/>
        <v>山口県宇部市</v>
      </c>
      <c r="F1391" s="792" t="s">
        <v>5712</v>
      </c>
    </row>
    <row r="1392" spans="1:6" x14ac:dyDescent="0.15">
      <c r="A1392" s="792" t="s">
        <v>5705</v>
      </c>
      <c r="B1392" s="792" t="s">
        <v>5713</v>
      </c>
      <c r="C1392" s="792" t="s">
        <v>5707</v>
      </c>
      <c r="D1392" s="792" t="s">
        <v>5714</v>
      </c>
      <c r="E1392" s="793" t="str">
        <f t="shared" si="21"/>
        <v>山口県山口市</v>
      </c>
      <c r="F1392" s="792" t="s">
        <v>5715</v>
      </c>
    </row>
    <row r="1393" spans="1:6" x14ac:dyDescent="0.15">
      <c r="A1393" s="792" t="s">
        <v>5705</v>
      </c>
      <c r="B1393" s="792" t="s">
        <v>5716</v>
      </c>
      <c r="C1393" s="792" t="s">
        <v>5707</v>
      </c>
      <c r="D1393" s="792" t="s">
        <v>5717</v>
      </c>
      <c r="E1393" s="793" t="str">
        <f t="shared" si="21"/>
        <v>山口県萩市</v>
      </c>
      <c r="F1393" s="792" t="s">
        <v>5718</v>
      </c>
    </row>
    <row r="1394" spans="1:6" x14ac:dyDescent="0.15">
      <c r="A1394" s="792" t="s">
        <v>5705</v>
      </c>
      <c r="B1394" s="792" t="s">
        <v>5719</v>
      </c>
      <c r="C1394" s="792" t="s">
        <v>5707</v>
      </c>
      <c r="D1394" s="792" t="s">
        <v>5720</v>
      </c>
      <c r="E1394" s="793" t="str">
        <f t="shared" si="21"/>
        <v>山口県防府市</v>
      </c>
      <c r="F1394" s="792" t="s">
        <v>5721</v>
      </c>
    </row>
    <row r="1395" spans="1:6" x14ac:dyDescent="0.15">
      <c r="A1395" s="792" t="s">
        <v>5705</v>
      </c>
      <c r="B1395" s="792" t="s">
        <v>5722</v>
      </c>
      <c r="C1395" s="792" t="s">
        <v>5707</v>
      </c>
      <c r="D1395" s="792" t="s">
        <v>5723</v>
      </c>
      <c r="E1395" s="793" t="str">
        <f t="shared" si="21"/>
        <v>山口県下松市</v>
      </c>
      <c r="F1395" s="792" t="s">
        <v>5724</v>
      </c>
    </row>
    <row r="1396" spans="1:6" x14ac:dyDescent="0.15">
      <c r="A1396" s="792" t="s">
        <v>5705</v>
      </c>
      <c r="B1396" s="792" t="s">
        <v>5725</v>
      </c>
      <c r="C1396" s="792" t="s">
        <v>5707</v>
      </c>
      <c r="D1396" s="792" t="s">
        <v>5726</v>
      </c>
      <c r="E1396" s="793" t="str">
        <f t="shared" si="21"/>
        <v>山口県岩国市</v>
      </c>
      <c r="F1396" s="792" t="s">
        <v>5727</v>
      </c>
    </row>
    <row r="1397" spans="1:6" x14ac:dyDescent="0.15">
      <c r="A1397" s="792" t="s">
        <v>5705</v>
      </c>
      <c r="B1397" s="792" t="s">
        <v>5728</v>
      </c>
      <c r="C1397" s="792" t="s">
        <v>5707</v>
      </c>
      <c r="D1397" s="792" t="s">
        <v>5729</v>
      </c>
      <c r="E1397" s="793" t="str">
        <f t="shared" si="21"/>
        <v>山口県光市</v>
      </c>
      <c r="F1397" s="792" t="s">
        <v>5730</v>
      </c>
    </row>
    <row r="1398" spans="1:6" x14ac:dyDescent="0.15">
      <c r="A1398" s="792" t="s">
        <v>5705</v>
      </c>
      <c r="B1398" s="792" t="s">
        <v>5731</v>
      </c>
      <c r="C1398" s="792" t="s">
        <v>5707</v>
      </c>
      <c r="D1398" s="792" t="s">
        <v>5732</v>
      </c>
      <c r="E1398" s="793" t="str">
        <f t="shared" si="21"/>
        <v>山口県長門市</v>
      </c>
      <c r="F1398" s="792" t="s">
        <v>5733</v>
      </c>
    </row>
    <row r="1399" spans="1:6" x14ac:dyDescent="0.15">
      <c r="A1399" s="792" t="s">
        <v>5705</v>
      </c>
      <c r="B1399" s="792" t="s">
        <v>5734</v>
      </c>
      <c r="C1399" s="792" t="s">
        <v>5707</v>
      </c>
      <c r="D1399" s="792" t="s">
        <v>5735</v>
      </c>
      <c r="E1399" s="793" t="str">
        <f t="shared" si="21"/>
        <v>山口県柳井市</v>
      </c>
      <c r="F1399" s="792" t="s">
        <v>5736</v>
      </c>
    </row>
    <row r="1400" spans="1:6" x14ac:dyDescent="0.15">
      <c r="A1400" s="792" t="s">
        <v>5705</v>
      </c>
      <c r="B1400" s="792" t="s">
        <v>5737</v>
      </c>
      <c r="C1400" s="792" t="s">
        <v>5707</v>
      </c>
      <c r="D1400" s="792" t="s">
        <v>5738</v>
      </c>
      <c r="E1400" s="793" t="str">
        <f t="shared" si="21"/>
        <v>山口県美祢市</v>
      </c>
      <c r="F1400" s="792" t="s">
        <v>5739</v>
      </c>
    </row>
    <row r="1401" spans="1:6" x14ac:dyDescent="0.15">
      <c r="A1401" s="792" t="s">
        <v>5705</v>
      </c>
      <c r="B1401" s="792" t="s">
        <v>5740</v>
      </c>
      <c r="C1401" s="792" t="s">
        <v>5707</v>
      </c>
      <c r="D1401" s="792" t="s">
        <v>5741</v>
      </c>
      <c r="E1401" s="793" t="str">
        <f t="shared" si="21"/>
        <v>山口県周南市</v>
      </c>
      <c r="F1401" s="792" t="s">
        <v>5742</v>
      </c>
    </row>
    <row r="1402" spans="1:6" x14ac:dyDescent="0.15">
      <c r="A1402" s="792" t="s">
        <v>5705</v>
      </c>
      <c r="B1402" s="792" t="s">
        <v>5743</v>
      </c>
      <c r="C1402" s="792" t="s">
        <v>5707</v>
      </c>
      <c r="D1402" s="792" t="s">
        <v>5744</v>
      </c>
      <c r="E1402" s="793" t="str">
        <f t="shared" si="21"/>
        <v>山口県山陽小野田市</v>
      </c>
      <c r="F1402" s="792" t="s">
        <v>5745</v>
      </c>
    </row>
    <row r="1403" spans="1:6" x14ac:dyDescent="0.15">
      <c r="A1403" s="792" t="s">
        <v>5705</v>
      </c>
      <c r="B1403" s="792" t="s">
        <v>5746</v>
      </c>
      <c r="C1403" s="792" t="s">
        <v>5707</v>
      </c>
      <c r="D1403" s="792" t="s">
        <v>5747</v>
      </c>
      <c r="E1403" s="793" t="str">
        <f t="shared" si="21"/>
        <v>山口県周防大島町</v>
      </c>
      <c r="F1403" s="792" t="s">
        <v>5748</v>
      </c>
    </row>
    <row r="1404" spans="1:6" x14ac:dyDescent="0.15">
      <c r="A1404" s="792" t="s">
        <v>5705</v>
      </c>
      <c r="B1404" s="792" t="s">
        <v>5749</v>
      </c>
      <c r="C1404" s="792" t="s">
        <v>5707</v>
      </c>
      <c r="D1404" s="792" t="s">
        <v>5750</v>
      </c>
      <c r="E1404" s="793" t="str">
        <f t="shared" si="21"/>
        <v>山口県和木町</v>
      </c>
      <c r="F1404" s="792" t="s">
        <v>5751</v>
      </c>
    </row>
    <row r="1405" spans="1:6" x14ac:dyDescent="0.15">
      <c r="A1405" s="792" t="s">
        <v>5705</v>
      </c>
      <c r="B1405" s="792" t="s">
        <v>5752</v>
      </c>
      <c r="C1405" s="792" t="s">
        <v>5707</v>
      </c>
      <c r="D1405" s="792" t="s">
        <v>5753</v>
      </c>
      <c r="E1405" s="793" t="str">
        <f t="shared" si="21"/>
        <v>山口県上関町</v>
      </c>
      <c r="F1405" s="792" t="s">
        <v>5754</v>
      </c>
    </row>
    <row r="1406" spans="1:6" x14ac:dyDescent="0.15">
      <c r="A1406" s="792" t="s">
        <v>5705</v>
      </c>
      <c r="B1406" s="792" t="s">
        <v>5755</v>
      </c>
      <c r="C1406" s="792" t="s">
        <v>5707</v>
      </c>
      <c r="D1406" s="792" t="s">
        <v>5756</v>
      </c>
      <c r="E1406" s="793" t="str">
        <f t="shared" si="21"/>
        <v>山口県田布施町</v>
      </c>
      <c r="F1406" s="792" t="s">
        <v>5757</v>
      </c>
    </row>
    <row r="1407" spans="1:6" x14ac:dyDescent="0.15">
      <c r="A1407" s="792" t="s">
        <v>5705</v>
      </c>
      <c r="B1407" s="792" t="s">
        <v>5758</v>
      </c>
      <c r="C1407" s="792" t="s">
        <v>5707</v>
      </c>
      <c r="D1407" s="792" t="s">
        <v>5759</v>
      </c>
      <c r="E1407" s="793" t="str">
        <f t="shared" si="21"/>
        <v>山口県平生町</v>
      </c>
      <c r="F1407" s="792" t="s">
        <v>5760</v>
      </c>
    </row>
    <row r="1408" spans="1:6" x14ac:dyDescent="0.15">
      <c r="A1408" s="792" t="s">
        <v>5705</v>
      </c>
      <c r="B1408" s="792" t="s">
        <v>5761</v>
      </c>
      <c r="C1408" s="792" t="s">
        <v>5707</v>
      </c>
      <c r="D1408" s="792" t="s">
        <v>5762</v>
      </c>
      <c r="E1408" s="793" t="str">
        <f t="shared" si="21"/>
        <v>山口県阿武町</v>
      </c>
      <c r="F1408" s="792" t="s">
        <v>5763</v>
      </c>
    </row>
    <row r="1409" spans="1:6" x14ac:dyDescent="0.15">
      <c r="A1409" s="794" t="s">
        <v>5764</v>
      </c>
      <c r="B1409" s="795"/>
      <c r="C1409" s="796" t="s">
        <v>5765</v>
      </c>
      <c r="D1409" s="795"/>
      <c r="E1409" s="793" t="str">
        <f t="shared" si="21"/>
        <v>徳島県</v>
      </c>
      <c r="F1409" s="794" t="s">
        <v>5766</v>
      </c>
    </row>
    <row r="1410" spans="1:6" x14ac:dyDescent="0.15">
      <c r="A1410" s="792" t="s">
        <v>5767</v>
      </c>
      <c r="B1410" s="792" t="s">
        <v>5768</v>
      </c>
      <c r="C1410" s="792" t="s">
        <v>5769</v>
      </c>
      <c r="D1410" s="792" t="s">
        <v>5770</v>
      </c>
      <c r="E1410" s="793" t="str">
        <f t="shared" si="21"/>
        <v>徳島県徳島市</v>
      </c>
      <c r="F1410" s="792" t="s">
        <v>5771</v>
      </c>
    </row>
    <row r="1411" spans="1:6" x14ac:dyDescent="0.15">
      <c r="A1411" s="792" t="s">
        <v>5767</v>
      </c>
      <c r="B1411" s="792" t="s">
        <v>5772</v>
      </c>
      <c r="C1411" s="792" t="s">
        <v>5769</v>
      </c>
      <c r="D1411" s="792" t="s">
        <v>5773</v>
      </c>
      <c r="E1411" s="793" t="str">
        <f t="shared" ref="E1411:E1474" si="22">CONCATENATE(A1411,B1411)</f>
        <v>徳島県鳴門市</v>
      </c>
      <c r="F1411" s="792" t="s">
        <v>5774</v>
      </c>
    </row>
    <row r="1412" spans="1:6" x14ac:dyDescent="0.15">
      <c r="A1412" s="792" t="s">
        <v>5767</v>
      </c>
      <c r="B1412" s="792" t="s">
        <v>5775</v>
      </c>
      <c r="C1412" s="792" t="s">
        <v>5769</v>
      </c>
      <c r="D1412" s="792" t="s">
        <v>5776</v>
      </c>
      <c r="E1412" s="793" t="str">
        <f t="shared" si="22"/>
        <v>徳島県小松島市</v>
      </c>
      <c r="F1412" s="792" t="s">
        <v>5777</v>
      </c>
    </row>
    <row r="1413" spans="1:6" x14ac:dyDescent="0.15">
      <c r="A1413" s="792" t="s">
        <v>5767</v>
      </c>
      <c r="B1413" s="792" t="s">
        <v>5778</v>
      </c>
      <c r="C1413" s="792" t="s">
        <v>5769</v>
      </c>
      <c r="D1413" s="792" t="s">
        <v>5779</v>
      </c>
      <c r="E1413" s="793" t="str">
        <f t="shared" si="22"/>
        <v>徳島県阿南市</v>
      </c>
      <c r="F1413" s="792" t="s">
        <v>5780</v>
      </c>
    </row>
    <row r="1414" spans="1:6" x14ac:dyDescent="0.15">
      <c r="A1414" s="792" t="s">
        <v>5767</v>
      </c>
      <c r="B1414" s="792" t="s">
        <v>5781</v>
      </c>
      <c r="C1414" s="792" t="s">
        <v>5769</v>
      </c>
      <c r="D1414" s="792" t="s">
        <v>5782</v>
      </c>
      <c r="E1414" s="793" t="str">
        <f t="shared" si="22"/>
        <v>徳島県吉野川市</v>
      </c>
      <c r="F1414" s="792" t="s">
        <v>5783</v>
      </c>
    </row>
    <row r="1415" spans="1:6" x14ac:dyDescent="0.15">
      <c r="A1415" s="792" t="s">
        <v>5767</v>
      </c>
      <c r="B1415" s="792" t="s">
        <v>5784</v>
      </c>
      <c r="C1415" s="792" t="s">
        <v>5769</v>
      </c>
      <c r="D1415" s="792" t="s">
        <v>5785</v>
      </c>
      <c r="E1415" s="793" t="str">
        <f t="shared" si="22"/>
        <v>徳島県阿波市</v>
      </c>
      <c r="F1415" s="792" t="s">
        <v>5786</v>
      </c>
    </row>
    <row r="1416" spans="1:6" x14ac:dyDescent="0.15">
      <c r="A1416" s="792" t="s">
        <v>5767</v>
      </c>
      <c r="B1416" s="792" t="s">
        <v>5787</v>
      </c>
      <c r="C1416" s="792" t="s">
        <v>5769</v>
      </c>
      <c r="D1416" s="792" t="s">
        <v>5788</v>
      </c>
      <c r="E1416" s="793" t="str">
        <f t="shared" si="22"/>
        <v>徳島県美馬市</v>
      </c>
      <c r="F1416" s="792" t="s">
        <v>5789</v>
      </c>
    </row>
    <row r="1417" spans="1:6" x14ac:dyDescent="0.15">
      <c r="A1417" s="792" t="s">
        <v>5767</v>
      </c>
      <c r="B1417" s="792" t="s">
        <v>5790</v>
      </c>
      <c r="C1417" s="792" t="s">
        <v>5769</v>
      </c>
      <c r="D1417" s="792" t="s">
        <v>4675</v>
      </c>
      <c r="E1417" s="793" t="str">
        <f t="shared" si="22"/>
        <v>徳島県三好市</v>
      </c>
      <c r="F1417" s="792" t="s">
        <v>5791</v>
      </c>
    </row>
    <row r="1418" spans="1:6" x14ac:dyDescent="0.15">
      <c r="A1418" s="792" t="s">
        <v>5767</v>
      </c>
      <c r="B1418" s="792" t="s">
        <v>5792</v>
      </c>
      <c r="C1418" s="792" t="s">
        <v>5769</v>
      </c>
      <c r="D1418" s="792" t="s">
        <v>5793</v>
      </c>
      <c r="E1418" s="793" t="str">
        <f t="shared" si="22"/>
        <v>徳島県勝浦町</v>
      </c>
      <c r="F1418" s="792" t="s">
        <v>5794</v>
      </c>
    </row>
    <row r="1419" spans="1:6" x14ac:dyDescent="0.15">
      <c r="A1419" s="792" t="s">
        <v>5767</v>
      </c>
      <c r="B1419" s="792" t="s">
        <v>5795</v>
      </c>
      <c r="C1419" s="792" t="s">
        <v>5769</v>
      </c>
      <c r="D1419" s="792" t="s">
        <v>5796</v>
      </c>
      <c r="E1419" s="793" t="str">
        <f t="shared" si="22"/>
        <v>徳島県上勝町</v>
      </c>
      <c r="F1419" s="792" t="s">
        <v>5797</v>
      </c>
    </row>
    <row r="1420" spans="1:6" x14ac:dyDescent="0.15">
      <c r="A1420" s="792" t="s">
        <v>5767</v>
      </c>
      <c r="B1420" s="792" t="s">
        <v>5798</v>
      </c>
      <c r="C1420" s="792" t="s">
        <v>5769</v>
      </c>
      <c r="D1420" s="792" t="s">
        <v>5799</v>
      </c>
      <c r="E1420" s="793" t="str">
        <f t="shared" si="22"/>
        <v>徳島県佐那河内村</v>
      </c>
      <c r="F1420" s="792" t="s">
        <v>5800</v>
      </c>
    </row>
    <row r="1421" spans="1:6" x14ac:dyDescent="0.15">
      <c r="A1421" s="792" t="s">
        <v>5767</v>
      </c>
      <c r="B1421" s="792" t="s">
        <v>5801</v>
      </c>
      <c r="C1421" s="792" t="s">
        <v>5769</v>
      </c>
      <c r="D1421" s="792" t="s">
        <v>5802</v>
      </c>
      <c r="E1421" s="793" t="str">
        <f t="shared" si="22"/>
        <v>徳島県石井町</v>
      </c>
      <c r="F1421" s="792" t="s">
        <v>5803</v>
      </c>
    </row>
    <row r="1422" spans="1:6" x14ac:dyDescent="0.15">
      <c r="A1422" s="792" t="s">
        <v>5767</v>
      </c>
      <c r="B1422" s="792" t="s">
        <v>5804</v>
      </c>
      <c r="C1422" s="792" t="s">
        <v>5769</v>
      </c>
      <c r="D1422" s="792" t="s">
        <v>5805</v>
      </c>
      <c r="E1422" s="793" t="str">
        <f t="shared" si="22"/>
        <v>徳島県神山町</v>
      </c>
      <c r="F1422" s="792" t="s">
        <v>5806</v>
      </c>
    </row>
    <row r="1423" spans="1:6" x14ac:dyDescent="0.15">
      <c r="A1423" s="792" t="s">
        <v>5767</v>
      </c>
      <c r="B1423" s="792" t="s">
        <v>5807</v>
      </c>
      <c r="C1423" s="792" t="s">
        <v>5769</v>
      </c>
      <c r="D1423" s="792" t="s">
        <v>5808</v>
      </c>
      <c r="E1423" s="793" t="str">
        <f t="shared" si="22"/>
        <v>徳島県那賀町</v>
      </c>
      <c r="F1423" s="792" t="s">
        <v>5809</v>
      </c>
    </row>
    <row r="1424" spans="1:6" x14ac:dyDescent="0.15">
      <c r="A1424" s="792" t="s">
        <v>5767</v>
      </c>
      <c r="B1424" s="792" t="s">
        <v>5810</v>
      </c>
      <c r="C1424" s="792" t="s">
        <v>5769</v>
      </c>
      <c r="D1424" s="792" t="s">
        <v>5811</v>
      </c>
      <c r="E1424" s="793" t="str">
        <f t="shared" si="22"/>
        <v>徳島県牟岐町</v>
      </c>
      <c r="F1424" s="792" t="s">
        <v>5812</v>
      </c>
    </row>
    <row r="1425" spans="1:6" x14ac:dyDescent="0.15">
      <c r="A1425" s="792" t="s">
        <v>5767</v>
      </c>
      <c r="B1425" s="792" t="s">
        <v>5813</v>
      </c>
      <c r="C1425" s="792" t="s">
        <v>5769</v>
      </c>
      <c r="D1425" s="792" t="s">
        <v>5814</v>
      </c>
      <c r="E1425" s="793" t="str">
        <f t="shared" si="22"/>
        <v>徳島県美波町</v>
      </c>
      <c r="F1425" s="792" t="s">
        <v>5815</v>
      </c>
    </row>
    <row r="1426" spans="1:6" x14ac:dyDescent="0.15">
      <c r="A1426" s="792" t="s">
        <v>5767</v>
      </c>
      <c r="B1426" s="792" t="s">
        <v>5816</v>
      </c>
      <c r="C1426" s="792" t="s">
        <v>5769</v>
      </c>
      <c r="D1426" s="792" t="s">
        <v>5817</v>
      </c>
      <c r="E1426" s="793" t="str">
        <f t="shared" si="22"/>
        <v>徳島県海陽町</v>
      </c>
      <c r="F1426" s="792" t="s">
        <v>5818</v>
      </c>
    </row>
    <row r="1427" spans="1:6" x14ac:dyDescent="0.15">
      <c r="A1427" s="792" t="s">
        <v>5767</v>
      </c>
      <c r="B1427" s="792" t="s">
        <v>5819</v>
      </c>
      <c r="C1427" s="792" t="s">
        <v>5769</v>
      </c>
      <c r="D1427" s="792" t="s">
        <v>5820</v>
      </c>
      <c r="E1427" s="793" t="str">
        <f t="shared" si="22"/>
        <v>徳島県松茂町</v>
      </c>
      <c r="F1427" s="792" t="s">
        <v>5821</v>
      </c>
    </row>
    <row r="1428" spans="1:6" x14ac:dyDescent="0.15">
      <c r="A1428" s="792" t="s">
        <v>5767</v>
      </c>
      <c r="B1428" s="792" t="s">
        <v>5822</v>
      </c>
      <c r="C1428" s="792" t="s">
        <v>5769</v>
      </c>
      <c r="D1428" s="792" t="s">
        <v>5823</v>
      </c>
      <c r="E1428" s="793" t="str">
        <f t="shared" si="22"/>
        <v>徳島県北島町</v>
      </c>
      <c r="F1428" s="792" t="s">
        <v>5824</v>
      </c>
    </row>
    <row r="1429" spans="1:6" x14ac:dyDescent="0.15">
      <c r="A1429" s="792" t="s">
        <v>5767</v>
      </c>
      <c r="B1429" s="792" t="s">
        <v>5825</v>
      </c>
      <c r="C1429" s="792" t="s">
        <v>5769</v>
      </c>
      <c r="D1429" s="792" t="s">
        <v>5826</v>
      </c>
      <c r="E1429" s="793" t="str">
        <f t="shared" si="22"/>
        <v>徳島県藍住町</v>
      </c>
      <c r="F1429" s="792" t="s">
        <v>5827</v>
      </c>
    </row>
    <row r="1430" spans="1:6" x14ac:dyDescent="0.15">
      <c r="A1430" s="792" t="s">
        <v>5767</v>
      </c>
      <c r="B1430" s="792" t="s">
        <v>5828</v>
      </c>
      <c r="C1430" s="792" t="s">
        <v>5769</v>
      </c>
      <c r="D1430" s="792" t="s">
        <v>5829</v>
      </c>
      <c r="E1430" s="793" t="str">
        <f t="shared" si="22"/>
        <v>徳島県板野町</v>
      </c>
      <c r="F1430" s="792" t="s">
        <v>5830</v>
      </c>
    </row>
    <row r="1431" spans="1:6" x14ac:dyDescent="0.15">
      <c r="A1431" s="792" t="s">
        <v>5767</v>
      </c>
      <c r="B1431" s="792" t="s">
        <v>5831</v>
      </c>
      <c r="C1431" s="792" t="s">
        <v>5769</v>
      </c>
      <c r="D1431" s="792" t="s">
        <v>5832</v>
      </c>
      <c r="E1431" s="793" t="str">
        <f t="shared" si="22"/>
        <v>徳島県上板町</v>
      </c>
      <c r="F1431" s="792" t="s">
        <v>5833</v>
      </c>
    </row>
    <row r="1432" spans="1:6" x14ac:dyDescent="0.15">
      <c r="A1432" s="792" t="s">
        <v>5767</v>
      </c>
      <c r="B1432" s="792" t="s">
        <v>5834</v>
      </c>
      <c r="C1432" s="792" t="s">
        <v>5769</v>
      </c>
      <c r="D1432" s="792" t="s">
        <v>5835</v>
      </c>
      <c r="E1432" s="793" t="str">
        <f t="shared" si="22"/>
        <v>徳島県つるぎ町</v>
      </c>
      <c r="F1432" s="792" t="s">
        <v>5836</v>
      </c>
    </row>
    <row r="1433" spans="1:6" x14ac:dyDescent="0.15">
      <c r="A1433" s="792" t="s">
        <v>5767</v>
      </c>
      <c r="B1433" s="792" t="s">
        <v>5837</v>
      </c>
      <c r="C1433" s="792" t="s">
        <v>5769</v>
      </c>
      <c r="D1433" s="792" t="s">
        <v>5838</v>
      </c>
      <c r="E1433" s="793" t="str">
        <f t="shared" si="22"/>
        <v>徳島県東みよし町</v>
      </c>
      <c r="F1433" s="792" t="s">
        <v>5839</v>
      </c>
    </row>
    <row r="1434" spans="1:6" x14ac:dyDescent="0.15">
      <c r="A1434" s="794" t="s">
        <v>5840</v>
      </c>
      <c r="B1434" s="795"/>
      <c r="C1434" s="796" t="s">
        <v>5841</v>
      </c>
      <c r="D1434" s="795"/>
      <c r="E1434" s="793" t="str">
        <f t="shared" si="22"/>
        <v>香川県</v>
      </c>
      <c r="F1434" s="794" t="s">
        <v>5842</v>
      </c>
    </row>
    <row r="1435" spans="1:6" x14ac:dyDescent="0.15">
      <c r="A1435" s="792" t="s">
        <v>5843</v>
      </c>
      <c r="B1435" s="792" t="s">
        <v>5844</v>
      </c>
      <c r="C1435" s="792" t="s">
        <v>5845</v>
      </c>
      <c r="D1435" s="792" t="s">
        <v>5846</v>
      </c>
      <c r="E1435" s="793" t="str">
        <f t="shared" si="22"/>
        <v>香川県高松市</v>
      </c>
      <c r="F1435" s="792" t="s">
        <v>5847</v>
      </c>
    </row>
    <row r="1436" spans="1:6" x14ac:dyDescent="0.15">
      <c r="A1436" s="792" t="s">
        <v>5843</v>
      </c>
      <c r="B1436" s="792" t="s">
        <v>5848</v>
      </c>
      <c r="C1436" s="792" t="s">
        <v>5845</v>
      </c>
      <c r="D1436" s="792" t="s">
        <v>5849</v>
      </c>
      <c r="E1436" s="793" t="str">
        <f t="shared" si="22"/>
        <v>香川県丸亀市</v>
      </c>
      <c r="F1436" s="792" t="s">
        <v>5850</v>
      </c>
    </row>
    <row r="1437" spans="1:6" x14ac:dyDescent="0.15">
      <c r="A1437" s="792" t="s">
        <v>5843</v>
      </c>
      <c r="B1437" s="792" t="s">
        <v>5851</v>
      </c>
      <c r="C1437" s="792" t="s">
        <v>5845</v>
      </c>
      <c r="D1437" s="792" t="s">
        <v>5852</v>
      </c>
      <c r="E1437" s="793" t="str">
        <f t="shared" si="22"/>
        <v>香川県坂出市</v>
      </c>
      <c r="F1437" s="792" t="s">
        <v>5853</v>
      </c>
    </row>
    <row r="1438" spans="1:6" x14ac:dyDescent="0.15">
      <c r="A1438" s="792" t="s">
        <v>5843</v>
      </c>
      <c r="B1438" s="792" t="s">
        <v>5854</v>
      </c>
      <c r="C1438" s="792" t="s">
        <v>5845</v>
      </c>
      <c r="D1438" s="792" t="s">
        <v>5855</v>
      </c>
      <c r="E1438" s="793" t="str">
        <f t="shared" si="22"/>
        <v>香川県善通寺市</v>
      </c>
      <c r="F1438" s="792" t="s">
        <v>5856</v>
      </c>
    </row>
    <row r="1439" spans="1:6" x14ac:dyDescent="0.15">
      <c r="A1439" s="792" t="s">
        <v>5843</v>
      </c>
      <c r="B1439" s="792" t="s">
        <v>5857</v>
      </c>
      <c r="C1439" s="792" t="s">
        <v>5845</v>
      </c>
      <c r="D1439" s="792" t="s">
        <v>5858</v>
      </c>
      <c r="E1439" s="793" t="str">
        <f t="shared" si="22"/>
        <v>香川県観音寺市</v>
      </c>
      <c r="F1439" s="792" t="s">
        <v>5859</v>
      </c>
    </row>
    <row r="1440" spans="1:6" x14ac:dyDescent="0.15">
      <c r="A1440" s="792" t="s">
        <v>5843</v>
      </c>
      <c r="B1440" s="792" t="s">
        <v>5860</v>
      </c>
      <c r="C1440" s="792" t="s">
        <v>5845</v>
      </c>
      <c r="D1440" s="792" t="s">
        <v>5861</v>
      </c>
      <c r="E1440" s="793" t="str">
        <f t="shared" si="22"/>
        <v>香川県さぬき市</v>
      </c>
      <c r="F1440" s="792" t="s">
        <v>5862</v>
      </c>
    </row>
    <row r="1441" spans="1:6" x14ac:dyDescent="0.15">
      <c r="A1441" s="792" t="s">
        <v>5843</v>
      </c>
      <c r="B1441" s="792" t="s">
        <v>5863</v>
      </c>
      <c r="C1441" s="792" t="s">
        <v>5845</v>
      </c>
      <c r="D1441" s="792" t="s">
        <v>5864</v>
      </c>
      <c r="E1441" s="793" t="str">
        <f t="shared" si="22"/>
        <v>香川県東かがわ市</v>
      </c>
      <c r="F1441" s="792" t="s">
        <v>5865</v>
      </c>
    </row>
    <row r="1442" spans="1:6" x14ac:dyDescent="0.15">
      <c r="A1442" s="792" t="s">
        <v>5843</v>
      </c>
      <c r="B1442" s="792" t="s">
        <v>5866</v>
      </c>
      <c r="C1442" s="792" t="s">
        <v>5845</v>
      </c>
      <c r="D1442" s="792" t="s">
        <v>5867</v>
      </c>
      <c r="E1442" s="793" t="str">
        <f t="shared" si="22"/>
        <v>香川県三豊市</v>
      </c>
      <c r="F1442" s="792" t="s">
        <v>5868</v>
      </c>
    </row>
    <row r="1443" spans="1:6" x14ac:dyDescent="0.15">
      <c r="A1443" s="792" t="s">
        <v>5843</v>
      </c>
      <c r="B1443" s="792" t="s">
        <v>5869</v>
      </c>
      <c r="C1443" s="792" t="s">
        <v>5845</v>
      </c>
      <c r="D1443" s="792" t="s">
        <v>5870</v>
      </c>
      <c r="E1443" s="793" t="str">
        <f t="shared" si="22"/>
        <v>香川県土庄町</v>
      </c>
      <c r="F1443" s="792" t="s">
        <v>5871</v>
      </c>
    </row>
    <row r="1444" spans="1:6" x14ac:dyDescent="0.15">
      <c r="A1444" s="792" t="s">
        <v>5843</v>
      </c>
      <c r="B1444" s="792" t="s">
        <v>5872</v>
      </c>
      <c r="C1444" s="792" t="s">
        <v>5845</v>
      </c>
      <c r="D1444" s="792" t="s">
        <v>5873</v>
      </c>
      <c r="E1444" s="793" t="str">
        <f t="shared" si="22"/>
        <v>香川県小豆島町</v>
      </c>
      <c r="F1444" s="792" t="s">
        <v>5874</v>
      </c>
    </row>
    <row r="1445" spans="1:6" x14ac:dyDescent="0.15">
      <c r="A1445" s="792" t="s">
        <v>5843</v>
      </c>
      <c r="B1445" s="792" t="s">
        <v>5875</v>
      </c>
      <c r="C1445" s="792" t="s">
        <v>5845</v>
      </c>
      <c r="D1445" s="792" t="s">
        <v>5876</v>
      </c>
      <c r="E1445" s="793" t="str">
        <f t="shared" si="22"/>
        <v>香川県三木町</v>
      </c>
      <c r="F1445" s="792" t="s">
        <v>5877</v>
      </c>
    </row>
    <row r="1446" spans="1:6" x14ac:dyDescent="0.15">
      <c r="A1446" s="792" t="s">
        <v>5843</v>
      </c>
      <c r="B1446" s="792" t="s">
        <v>5878</v>
      </c>
      <c r="C1446" s="792" t="s">
        <v>5845</v>
      </c>
      <c r="D1446" s="792" t="s">
        <v>5879</v>
      </c>
      <c r="E1446" s="793" t="str">
        <f t="shared" si="22"/>
        <v>香川県直島町</v>
      </c>
      <c r="F1446" s="792" t="s">
        <v>5880</v>
      </c>
    </row>
    <row r="1447" spans="1:6" x14ac:dyDescent="0.15">
      <c r="A1447" s="792" t="s">
        <v>5843</v>
      </c>
      <c r="B1447" s="792" t="s">
        <v>5881</v>
      </c>
      <c r="C1447" s="792" t="s">
        <v>5845</v>
      </c>
      <c r="D1447" s="792" t="s">
        <v>5882</v>
      </c>
      <c r="E1447" s="793" t="str">
        <f t="shared" si="22"/>
        <v>香川県宇多津町</v>
      </c>
      <c r="F1447" s="792" t="s">
        <v>5883</v>
      </c>
    </row>
    <row r="1448" spans="1:6" x14ac:dyDescent="0.15">
      <c r="A1448" s="792" t="s">
        <v>5843</v>
      </c>
      <c r="B1448" s="792" t="s">
        <v>5884</v>
      </c>
      <c r="C1448" s="792" t="s">
        <v>5845</v>
      </c>
      <c r="D1448" s="792" t="s">
        <v>5885</v>
      </c>
      <c r="E1448" s="793" t="str">
        <f t="shared" si="22"/>
        <v>香川県綾川町</v>
      </c>
      <c r="F1448" s="792" t="s">
        <v>5886</v>
      </c>
    </row>
    <row r="1449" spans="1:6" x14ac:dyDescent="0.15">
      <c r="A1449" s="792" t="s">
        <v>5843</v>
      </c>
      <c r="B1449" s="792" t="s">
        <v>5887</v>
      </c>
      <c r="C1449" s="792" t="s">
        <v>5845</v>
      </c>
      <c r="D1449" s="792" t="s">
        <v>5888</v>
      </c>
      <c r="E1449" s="793" t="str">
        <f t="shared" si="22"/>
        <v>香川県琴平町</v>
      </c>
      <c r="F1449" s="792" t="s">
        <v>5889</v>
      </c>
    </row>
    <row r="1450" spans="1:6" x14ac:dyDescent="0.15">
      <c r="A1450" s="792" t="s">
        <v>5843</v>
      </c>
      <c r="B1450" s="792" t="s">
        <v>5890</v>
      </c>
      <c r="C1450" s="792" t="s">
        <v>5845</v>
      </c>
      <c r="D1450" s="792" t="s">
        <v>5891</v>
      </c>
      <c r="E1450" s="793" t="str">
        <f t="shared" si="22"/>
        <v>香川県多度津町</v>
      </c>
      <c r="F1450" s="792" t="s">
        <v>5892</v>
      </c>
    </row>
    <row r="1451" spans="1:6" x14ac:dyDescent="0.15">
      <c r="A1451" s="792" t="s">
        <v>5843</v>
      </c>
      <c r="B1451" s="792" t="s">
        <v>5893</v>
      </c>
      <c r="C1451" s="792" t="s">
        <v>5845</v>
      </c>
      <c r="D1451" s="792" t="s">
        <v>5894</v>
      </c>
      <c r="E1451" s="793" t="str">
        <f t="shared" si="22"/>
        <v>香川県まんのう町</v>
      </c>
      <c r="F1451" s="792" t="s">
        <v>5895</v>
      </c>
    </row>
    <row r="1452" spans="1:6" x14ac:dyDescent="0.15">
      <c r="A1452" s="794" t="s">
        <v>5896</v>
      </c>
      <c r="B1452" s="795"/>
      <c r="C1452" s="796" t="s">
        <v>5897</v>
      </c>
      <c r="D1452" s="795"/>
      <c r="E1452" s="793" t="str">
        <f t="shared" si="22"/>
        <v>愛媛県</v>
      </c>
      <c r="F1452" s="794" t="s">
        <v>5898</v>
      </c>
    </row>
    <row r="1453" spans="1:6" x14ac:dyDescent="0.15">
      <c r="A1453" s="792" t="s">
        <v>5899</v>
      </c>
      <c r="B1453" s="792" t="s">
        <v>5900</v>
      </c>
      <c r="C1453" s="792" t="s">
        <v>5901</v>
      </c>
      <c r="D1453" s="792" t="s">
        <v>5902</v>
      </c>
      <c r="E1453" s="793" t="str">
        <f t="shared" si="22"/>
        <v>愛媛県松山市</v>
      </c>
      <c r="F1453" s="792" t="s">
        <v>5903</v>
      </c>
    </row>
    <row r="1454" spans="1:6" x14ac:dyDescent="0.15">
      <c r="A1454" s="792" t="s">
        <v>5899</v>
      </c>
      <c r="B1454" s="792" t="s">
        <v>5904</v>
      </c>
      <c r="C1454" s="792" t="s">
        <v>5901</v>
      </c>
      <c r="D1454" s="792" t="s">
        <v>5905</v>
      </c>
      <c r="E1454" s="793" t="str">
        <f t="shared" si="22"/>
        <v>愛媛県今治市</v>
      </c>
      <c r="F1454" s="792" t="s">
        <v>5906</v>
      </c>
    </row>
    <row r="1455" spans="1:6" x14ac:dyDescent="0.15">
      <c r="A1455" s="792" t="s">
        <v>5899</v>
      </c>
      <c r="B1455" s="792" t="s">
        <v>5907</v>
      </c>
      <c r="C1455" s="792" t="s">
        <v>5901</v>
      </c>
      <c r="D1455" s="792" t="s">
        <v>5908</v>
      </c>
      <c r="E1455" s="793" t="str">
        <f t="shared" si="22"/>
        <v>愛媛県宇和島市</v>
      </c>
      <c r="F1455" s="792" t="s">
        <v>5909</v>
      </c>
    </row>
    <row r="1456" spans="1:6" x14ac:dyDescent="0.15">
      <c r="A1456" s="792" t="s">
        <v>5899</v>
      </c>
      <c r="B1456" s="792" t="s">
        <v>5910</v>
      </c>
      <c r="C1456" s="792" t="s">
        <v>5901</v>
      </c>
      <c r="D1456" s="792" t="s">
        <v>5911</v>
      </c>
      <c r="E1456" s="793" t="str">
        <f t="shared" si="22"/>
        <v>愛媛県八幡浜市</v>
      </c>
      <c r="F1456" s="792" t="s">
        <v>5912</v>
      </c>
    </row>
    <row r="1457" spans="1:6" x14ac:dyDescent="0.15">
      <c r="A1457" s="792" t="s">
        <v>5899</v>
      </c>
      <c r="B1457" s="792" t="s">
        <v>5913</v>
      </c>
      <c r="C1457" s="792" t="s">
        <v>5901</v>
      </c>
      <c r="D1457" s="792" t="s">
        <v>5914</v>
      </c>
      <c r="E1457" s="793" t="str">
        <f t="shared" si="22"/>
        <v>愛媛県新居浜市</v>
      </c>
      <c r="F1457" s="792" t="s">
        <v>5915</v>
      </c>
    </row>
    <row r="1458" spans="1:6" x14ac:dyDescent="0.15">
      <c r="A1458" s="792" t="s">
        <v>5899</v>
      </c>
      <c r="B1458" s="792" t="s">
        <v>5916</v>
      </c>
      <c r="C1458" s="792" t="s">
        <v>5901</v>
      </c>
      <c r="D1458" s="792" t="s">
        <v>5917</v>
      </c>
      <c r="E1458" s="793" t="str">
        <f t="shared" si="22"/>
        <v>愛媛県西条市</v>
      </c>
      <c r="F1458" s="792" t="s">
        <v>5918</v>
      </c>
    </row>
    <row r="1459" spans="1:6" x14ac:dyDescent="0.15">
      <c r="A1459" s="792" t="s">
        <v>5899</v>
      </c>
      <c r="B1459" s="792" t="s">
        <v>5919</v>
      </c>
      <c r="C1459" s="792" t="s">
        <v>5901</v>
      </c>
      <c r="D1459" s="792" t="s">
        <v>5920</v>
      </c>
      <c r="E1459" s="793" t="str">
        <f t="shared" si="22"/>
        <v>愛媛県大洲市</v>
      </c>
      <c r="F1459" s="792" t="s">
        <v>5921</v>
      </c>
    </row>
    <row r="1460" spans="1:6" x14ac:dyDescent="0.15">
      <c r="A1460" s="792" t="s">
        <v>5899</v>
      </c>
      <c r="B1460" s="792" t="s">
        <v>5922</v>
      </c>
      <c r="C1460" s="792" t="s">
        <v>5901</v>
      </c>
      <c r="D1460" s="792" t="s">
        <v>5923</v>
      </c>
      <c r="E1460" s="793" t="str">
        <f t="shared" si="22"/>
        <v>愛媛県伊予市</v>
      </c>
      <c r="F1460" s="792" t="s">
        <v>5924</v>
      </c>
    </row>
    <row r="1461" spans="1:6" x14ac:dyDescent="0.15">
      <c r="A1461" s="792" t="s">
        <v>5899</v>
      </c>
      <c r="B1461" s="792" t="s">
        <v>5925</v>
      </c>
      <c r="C1461" s="792" t="s">
        <v>5901</v>
      </c>
      <c r="D1461" s="792" t="s">
        <v>5926</v>
      </c>
      <c r="E1461" s="793" t="str">
        <f t="shared" si="22"/>
        <v>愛媛県四国中央市</v>
      </c>
      <c r="F1461" s="792" t="s">
        <v>5927</v>
      </c>
    </row>
    <row r="1462" spans="1:6" x14ac:dyDescent="0.15">
      <c r="A1462" s="792" t="s">
        <v>5899</v>
      </c>
      <c r="B1462" s="792" t="s">
        <v>5928</v>
      </c>
      <c r="C1462" s="792" t="s">
        <v>5901</v>
      </c>
      <c r="D1462" s="792" t="s">
        <v>5929</v>
      </c>
      <c r="E1462" s="793" t="str">
        <f t="shared" si="22"/>
        <v>愛媛県西予市</v>
      </c>
      <c r="F1462" s="792" t="s">
        <v>5930</v>
      </c>
    </row>
    <row r="1463" spans="1:6" x14ac:dyDescent="0.15">
      <c r="A1463" s="792" t="s">
        <v>5899</v>
      </c>
      <c r="B1463" s="792" t="s">
        <v>5931</v>
      </c>
      <c r="C1463" s="792" t="s">
        <v>5901</v>
      </c>
      <c r="D1463" s="792" t="s">
        <v>5932</v>
      </c>
      <c r="E1463" s="793" t="str">
        <f t="shared" si="22"/>
        <v>愛媛県東温市</v>
      </c>
      <c r="F1463" s="792" t="s">
        <v>5933</v>
      </c>
    </row>
    <row r="1464" spans="1:6" x14ac:dyDescent="0.15">
      <c r="A1464" s="792" t="s">
        <v>5899</v>
      </c>
      <c r="B1464" s="792" t="s">
        <v>5934</v>
      </c>
      <c r="C1464" s="792" t="s">
        <v>5901</v>
      </c>
      <c r="D1464" s="792" t="s">
        <v>5935</v>
      </c>
      <c r="E1464" s="793" t="str">
        <f t="shared" si="22"/>
        <v>愛媛県上島町</v>
      </c>
      <c r="F1464" s="792" t="s">
        <v>5936</v>
      </c>
    </row>
    <row r="1465" spans="1:6" x14ac:dyDescent="0.15">
      <c r="A1465" s="792" t="s">
        <v>5899</v>
      </c>
      <c r="B1465" s="792" t="s">
        <v>5937</v>
      </c>
      <c r="C1465" s="792" t="s">
        <v>5901</v>
      </c>
      <c r="D1465" s="792" t="s">
        <v>5938</v>
      </c>
      <c r="E1465" s="793" t="str">
        <f t="shared" si="22"/>
        <v>愛媛県久万高原町</v>
      </c>
      <c r="F1465" s="792" t="s">
        <v>5939</v>
      </c>
    </row>
    <row r="1466" spans="1:6" x14ac:dyDescent="0.15">
      <c r="A1466" s="792" t="s">
        <v>5899</v>
      </c>
      <c r="B1466" s="792" t="s">
        <v>1646</v>
      </c>
      <c r="C1466" s="792" t="s">
        <v>5901</v>
      </c>
      <c r="D1466" s="792" t="s">
        <v>5940</v>
      </c>
      <c r="E1466" s="793" t="str">
        <f t="shared" si="22"/>
        <v>愛媛県松前町</v>
      </c>
      <c r="F1466" s="792" t="s">
        <v>5941</v>
      </c>
    </row>
    <row r="1467" spans="1:6" x14ac:dyDescent="0.15">
      <c r="A1467" s="792" t="s">
        <v>5899</v>
      </c>
      <c r="B1467" s="792" t="s">
        <v>5942</v>
      </c>
      <c r="C1467" s="792" t="s">
        <v>5901</v>
      </c>
      <c r="D1467" s="792" t="s">
        <v>5943</v>
      </c>
      <c r="E1467" s="793" t="str">
        <f t="shared" si="22"/>
        <v>愛媛県砥部町</v>
      </c>
      <c r="F1467" s="792" t="s">
        <v>5944</v>
      </c>
    </row>
    <row r="1468" spans="1:6" x14ac:dyDescent="0.15">
      <c r="A1468" s="792" t="s">
        <v>5899</v>
      </c>
      <c r="B1468" s="792" t="s">
        <v>5945</v>
      </c>
      <c r="C1468" s="792" t="s">
        <v>5901</v>
      </c>
      <c r="D1468" s="792" t="s">
        <v>5946</v>
      </c>
      <c r="E1468" s="793" t="str">
        <f t="shared" si="22"/>
        <v>愛媛県内子町</v>
      </c>
      <c r="F1468" s="792" t="s">
        <v>5947</v>
      </c>
    </row>
    <row r="1469" spans="1:6" x14ac:dyDescent="0.15">
      <c r="A1469" s="792" t="s">
        <v>5899</v>
      </c>
      <c r="B1469" s="792" t="s">
        <v>5948</v>
      </c>
      <c r="C1469" s="792" t="s">
        <v>5901</v>
      </c>
      <c r="D1469" s="792" t="s">
        <v>5949</v>
      </c>
      <c r="E1469" s="793" t="str">
        <f t="shared" si="22"/>
        <v>愛媛県伊方町</v>
      </c>
      <c r="F1469" s="792" t="s">
        <v>5950</v>
      </c>
    </row>
    <row r="1470" spans="1:6" x14ac:dyDescent="0.15">
      <c r="A1470" s="792" t="s">
        <v>5899</v>
      </c>
      <c r="B1470" s="792" t="s">
        <v>5951</v>
      </c>
      <c r="C1470" s="792" t="s">
        <v>5901</v>
      </c>
      <c r="D1470" s="792" t="s">
        <v>5952</v>
      </c>
      <c r="E1470" s="793" t="str">
        <f t="shared" si="22"/>
        <v>愛媛県松野町</v>
      </c>
      <c r="F1470" s="792" t="s">
        <v>5953</v>
      </c>
    </row>
    <row r="1471" spans="1:6" x14ac:dyDescent="0.15">
      <c r="A1471" s="792" t="s">
        <v>5899</v>
      </c>
      <c r="B1471" s="792" t="s">
        <v>5954</v>
      </c>
      <c r="C1471" s="792" t="s">
        <v>5901</v>
      </c>
      <c r="D1471" s="792" t="s">
        <v>4810</v>
      </c>
      <c r="E1471" s="793" t="str">
        <f t="shared" si="22"/>
        <v>愛媛県鬼北町</v>
      </c>
      <c r="F1471" s="792" t="s">
        <v>5955</v>
      </c>
    </row>
    <row r="1472" spans="1:6" x14ac:dyDescent="0.15">
      <c r="A1472" s="792" t="s">
        <v>5899</v>
      </c>
      <c r="B1472" s="792" t="s">
        <v>5956</v>
      </c>
      <c r="C1472" s="792" t="s">
        <v>5901</v>
      </c>
      <c r="D1472" s="792" t="s">
        <v>5957</v>
      </c>
      <c r="E1472" s="793" t="str">
        <f t="shared" si="22"/>
        <v>愛媛県愛南町</v>
      </c>
      <c r="F1472" s="792" t="s">
        <v>5958</v>
      </c>
    </row>
    <row r="1473" spans="1:6" x14ac:dyDescent="0.15">
      <c r="A1473" s="794" t="s">
        <v>5959</v>
      </c>
      <c r="B1473" s="795"/>
      <c r="C1473" s="796" t="s">
        <v>5960</v>
      </c>
      <c r="D1473" s="795"/>
      <c r="E1473" s="793" t="str">
        <f t="shared" si="22"/>
        <v>高知県</v>
      </c>
      <c r="F1473" s="794" t="s">
        <v>5961</v>
      </c>
    </row>
    <row r="1474" spans="1:6" x14ac:dyDescent="0.15">
      <c r="A1474" s="792" t="s">
        <v>5962</v>
      </c>
      <c r="B1474" s="792" t="s">
        <v>5963</v>
      </c>
      <c r="C1474" s="792" t="s">
        <v>5964</v>
      </c>
      <c r="D1474" s="792" t="s">
        <v>5965</v>
      </c>
      <c r="E1474" s="793" t="str">
        <f t="shared" si="22"/>
        <v>高知県高知市</v>
      </c>
      <c r="F1474" s="792" t="s">
        <v>5966</v>
      </c>
    </row>
    <row r="1475" spans="1:6" x14ac:dyDescent="0.15">
      <c r="A1475" s="792" t="s">
        <v>5962</v>
      </c>
      <c r="B1475" s="792" t="s">
        <v>5967</v>
      </c>
      <c r="C1475" s="792" t="s">
        <v>5964</v>
      </c>
      <c r="D1475" s="792" t="s">
        <v>5968</v>
      </c>
      <c r="E1475" s="793" t="str">
        <f t="shared" ref="E1475:E1538" si="23">CONCATENATE(A1475,B1475)</f>
        <v>高知県室戸市</v>
      </c>
      <c r="F1475" s="792" t="s">
        <v>5969</v>
      </c>
    </row>
    <row r="1476" spans="1:6" x14ac:dyDescent="0.15">
      <c r="A1476" s="792" t="s">
        <v>5962</v>
      </c>
      <c r="B1476" s="792" t="s">
        <v>5970</v>
      </c>
      <c r="C1476" s="792" t="s">
        <v>5964</v>
      </c>
      <c r="D1476" s="792" t="s">
        <v>5971</v>
      </c>
      <c r="E1476" s="793" t="str">
        <f t="shared" si="23"/>
        <v>高知県安芸市</v>
      </c>
      <c r="F1476" s="792" t="s">
        <v>5972</v>
      </c>
    </row>
    <row r="1477" spans="1:6" x14ac:dyDescent="0.15">
      <c r="A1477" s="792" t="s">
        <v>5962</v>
      </c>
      <c r="B1477" s="792" t="s">
        <v>5973</v>
      </c>
      <c r="C1477" s="792" t="s">
        <v>5964</v>
      </c>
      <c r="D1477" s="792" t="s">
        <v>5974</v>
      </c>
      <c r="E1477" s="793" t="str">
        <f t="shared" si="23"/>
        <v>高知県南国市</v>
      </c>
      <c r="F1477" s="792" t="s">
        <v>5975</v>
      </c>
    </row>
    <row r="1478" spans="1:6" x14ac:dyDescent="0.15">
      <c r="A1478" s="792" t="s">
        <v>5962</v>
      </c>
      <c r="B1478" s="792" t="s">
        <v>5976</v>
      </c>
      <c r="C1478" s="792" t="s">
        <v>5964</v>
      </c>
      <c r="D1478" s="792" t="s">
        <v>5977</v>
      </c>
      <c r="E1478" s="793" t="str">
        <f t="shared" si="23"/>
        <v>高知県土佐市</v>
      </c>
      <c r="F1478" s="792" t="s">
        <v>5978</v>
      </c>
    </row>
    <row r="1479" spans="1:6" x14ac:dyDescent="0.15">
      <c r="A1479" s="792" t="s">
        <v>5962</v>
      </c>
      <c r="B1479" s="792" t="s">
        <v>5979</v>
      </c>
      <c r="C1479" s="792" t="s">
        <v>5964</v>
      </c>
      <c r="D1479" s="792" t="s">
        <v>5980</v>
      </c>
      <c r="E1479" s="793" t="str">
        <f t="shared" si="23"/>
        <v>高知県須崎市</v>
      </c>
      <c r="F1479" s="792" t="s">
        <v>5981</v>
      </c>
    </row>
    <row r="1480" spans="1:6" x14ac:dyDescent="0.15">
      <c r="A1480" s="792" t="s">
        <v>5962</v>
      </c>
      <c r="B1480" s="792" t="s">
        <v>5982</v>
      </c>
      <c r="C1480" s="792" t="s">
        <v>5964</v>
      </c>
      <c r="D1480" s="792" t="s">
        <v>5983</v>
      </c>
      <c r="E1480" s="793" t="str">
        <f t="shared" si="23"/>
        <v>高知県宿毛市</v>
      </c>
      <c r="F1480" s="792" t="s">
        <v>5984</v>
      </c>
    </row>
    <row r="1481" spans="1:6" x14ac:dyDescent="0.15">
      <c r="A1481" s="792" t="s">
        <v>5962</v>
      </c>
      <c r="B1481" s="792" t="s">
        <v>5985</v>
      </c>
      <c r="C1481" s="792" t="s">
        <v>5964</v>
      </c>
      <c r="D1481" s="792" t="s">
        <v>5986</v>
      </c>
      <c r="E1481" s="793" t="str">
        <f t="shared" si="23"/>
        <v>高知県土佐清水市</v>
      </c>
      <c r="F1481" s="792" t="s">
        <v>5987</v>
      </c>
    </row>
    <row r="1482" spans="1:6" x14ac:dyDescent="0.15">
      <c r="A1482" s="792" t="s">
        <v>5962</v>
      </c>
      <c r="B1482" s="792" t="s">
        <v>5988</v>
      </c>
      <c r="C1482" s="792" t="s">
        <v>5964</v>
      </c>
      <c r="D1482" s="792" t="s">
        <v>5989</v>
      </c>
      <c r="E1482" s="793" t="str">
        <f t="shared" si="23"/>
        <v>高知県四万十市</v>
      </c>
      <c r="F1482" s="792" t="s">
        <v>5990</v>
      </c>
    </row>
    <row r="1483" spans="1:6" x14ac:dyDescent="0.15">
      <c r="A1483" s="792" t="s">
        <v>5962</v>
      </c>
      <c r="B1483" s="792" t="s">
        <v>5991</v>
      </c>
      <c r="C1483" s="792" t="s">
        <v>5964</v>
      </c>
      <c r="D1483" s="792" t="s">
        <v>4621</v>
      </c>
      <c r="E1483" s="793" t="str">
        <f t="shared" si="23"/>
        <v>高知県香南市</v>
      </c>
      <c r="F1483" s="792" t="s">
        <v>5992</v>
      </c>
    </row>
    <row r="1484" spans="1:6" x14ac:dyDescent="0.15">
      <c r="A1484" s="792" t="s">
        <v>5962</v>
      </c>
      <c r="B1484" s="792" t="s">
        <v>5993</v>
      </c>
      <c r="C1484" s="792" t="s">
        <v>5964</v>
      </c>
      <c r="D1484" s="792" t="s">
        <v>5994</v>
      </c>
      <c r="E1484" s="793" t="str">
        <f t="shared" si="23"/>
        <v>高知県香美市</v>
      </c>
      <c r="F1484" s="792" t="s">
        <v>5995</v>
      </c>
    </row>
    <row r="1485" spans="1:6" x14ac:dyDescent="0.15">
      <c r="A1485" s="792" t="s">
        <v>5962</v>
      </c>
      <c r="B1485" s="792" t="s">
        <v>5996</v>
      </c>
      <c r="C1485" s="792" t="s">
        <v>5964</v>
      </c>
      <c r="D1485" s="792" t="s">
        <v>5997</v>
      </c>
      <c r="E1485" s="793" t="str">
        <f t="shared" si="23"/>
        <v>高知県東洋町</v>
      </c>
      <c r="F1485" s="792" t="s">
        <v>5998</v>
      </c>
    </row>
    <row r="1486" spans="1:6" x14ac:dyDescent="0.15">
      <c r="A1486" s="792" t="s">
        <v>5962</v>
      </c>
      <c r="B1486" s="792" t="s">
        <v>5999</v>
      </c>
      <c r="C1486" s="792" t="s">
        <v>5964</v>
      </c>
      <c r="D1486" s="792" t="s">
        <v>6000</v>
      </c>
      <c r="E1486" s="793" t="str">
        <f t="shared" si="23"/>
        <v>高知県奈半利町</v>
      </c>
      <c r="F1486" s="792" t="s">
        <v>6001</v>
      </c>
    </row>
    <row r="1487" spans="1:6" x14ac:dyDescent="0.15">
      <c r="A1487" s="792" t="s">
        <v>5962</v>
      </c>
      <c r="B1487" s="792" t="s">
        <v>6002</v>
      </c>
      <c r="C1487" s="792" t="s">
        <v>5964</v>
      </c>
      <c r="D1487" s="792" t="s">
        <v>6003</v>
      </c>
      <c r="E1487" s="793" t="str">
        <f t="shared" si="23"/>
        <v>高知県田野町</v>
      </c>
      <c r="F1487" s="792" t="s">
        <v>6004</v>
      </c>
    </row>
    <row r="1488" spans="1:6" x14ac:dyDescent="0.15">
      <c r="A1488" s="792" t="s">
        <v>5962</v>
      </c>
      <c r="B1488" s="792" t="s">
        <v>6005</v>
      </c>
      <c r="C1488" s="792" t="s">
        <v>5964</v>
      </c>
      <c r="D1488" s="792" t="s">
        <v>6006</v>
      </c>
      <c r="E1488" s="793" t="str">
        <f t="shared" si="23"/>
        <v>高知県安田町</v>
      </c>
      <c r="F1488" s="792" t="s">
        <v>6007</v>
      </c>
    </row>
    <row r="1489" spans="1:6" x14ac:dyDescent="0.15">
      <c r="A1489" s="792" t="s">
        <v>5962</v>
      </c>
      <c r="B1489" s="792" t="s">
        <v>6008</v>
      </c>
      <c r="C1489" s="792" t="s">
        <v>5964</v>
      </c>
      <c r="D1489" s="792" t="s">
        <v>6009</v>
      </c>
      <c r="E1489" s="793" t="str">
        <f t="shared" si="23"/>
        <v>高知県北川村</v>
      </c>
      <c r="F1489" s="792" t="s">
        <v>6010</v>
      </c>
    </row>
    <row r="1490" spans="1:6" x14ac:dyDescent="0.15">
      <c r="A1490" s="792" t="s">
        <v>5962</v>
      </c>
      <c r="B1490" s="792" t="s">
        <v>6011</v>
      </c>
      <c r="C1490" s="792" t="s">
        <v>5964</v>
      </c>
      <c r="D1490" s="792" t="s">
        <v>6012</v>
      </c>
      <c r="E1490" s="793" t="str">
        <f t="shared" si="23"/>
        <v>高知県馬路村</v>
      </c>
      <c r="F1490" s="792" t="s">
        <v>6013</v>
      </c>
    </row>
    <row r="1491" spans="1:6" x14ac:dyDescent="0.15">
      <c r="A1491" s="792" t="s">
        <v>5962</v>
      </c>
      <c r="B1491" s="792" t="s">
        <v>6014</v>
      </c>
      <c r="C1491" s="792" t="s">
        <v>5964</v>
      </c>
      <c r="D1491" s="792" t="s">
        <v>6015</v>
      </c>
      <c r="E1491" s="793" t="str">
        <f t="shared" si="23"/>
        <v>高知県芸西村</v>
      </c>
      <c r="F1491" s="792" t="s">
        <v>6016</v>
      </c>
    </row>
    <row r="1492" spans="1:6" x14ac:dyDescent="0.15">
      <c r="A1492" s="792" t="s">
        <v>5962</v>
      </c>
      <c r="B1492" s="792" t="s">
        <v>6017</v>
      </c>
      <c r="C1492" s="792" t="s">
        <v>5964</v>
      </c>
      <c r="D1492" s="792" t="s">
        <v>6018</v>
      </c>
      <c r="E1492" s="793" t="str">
        <f t="shared" si="23"/>
        <v>高知県本山町</v>
      </c>
      <c r="F1492" s="792" t="s">
        <v>6019</v>
      </c>
    </row>
    <row r="1493" spans="1:6" x14ac:dyDescent="0.15">
      <c r="A1493" s="792" t="s">
        <v>5962</v>
      </c>
      <c r="B1493" s="792" t="s">
        <v>6020</v>
      </c>
      <c r="C1493" s="792" t="s">
        <v>5964</v>
      </c>
      <c r="D1493" s="792" t="s">
        <v>6021</v>
      </c>
      <c r="E1493" s="793" t="str">
        <f t="shared" si="23"/>
        <v>高知県大豊町</v>
      </c>
      <c r="F1493" s="792" t="s">
        <v>6022</v>
      </c>
    </row>
    <row r="1494" spans="1:6" x14ac:dyDescent="0.15">
      <c r="A1494" s="792" t="s">
        <v>5962</v>
      </c>
      <c r="B1494" s="792" t="s">
        <v>6023</v>
      </c>
      <c r="C1494" s="792" t="s">
        <v>5964</v>
      </c>
      <c r="D1494" s="792" t="s">
        <v>6024</v>
      </c>
      <c r="E1494" s="793" t="str">
        <f t="shared" si="23"/>
        <v>高知県土佐町</v>
      </c>
      <c r="F1494" s="792" t="s">
        <v>6025</v>
      </c>
    </row>
    <row r="1495" spans="1:6" x14ac:dyDescent="0.15">
      <c r="A1495" s="792" t="s">
        <v>5962</v>
      </c>
      <c r="B1495" s="792" t="s">
        <v>6026</v>
      </c>
      <c r="C1495" s="792" t="s">
        <v>5964</v>
      </c>
      <c r="D1495" s="792" t="s">
        <v>6027</v>
      </c>
      <c r="E1495" s="793" t="str">
        <f t="shared" si="23"/>
        <v>高知県大川村</v>
      </c>
      <c r="F1495" s="792" t="s">
        <v>6028</v>
      </c>
    </row>
    <row r="1496" spans="1:6" x14ac:dyDescent="0.15">
      <c r="A1496" s="792" t="s">
        <v>5962</v>
      </c>
      <c r="B1496" s="792" t="s">
        <v>6029</v>
      </c>
      <c r="C1496" s="792" t="s">
        <v>5964</v>
      </c>
      <c r="D1496" s="792" t="s">
        <v>6030</v>
      </c>
      <c r="E1496" s="793" t="str">
        <f t="shared" si="23"/>
        <v>高知県いの町</v>
      </c>
      <c r="F1496" s="792" t="s">
        <v>6031</v>
      </c>
    </row>
    <row r="1497" spans="1:6" x14ac:dyDescent="0.15">
      <c r="A1497" s="792" t="s">
        <v>5962</v>
      </c>
      <c r="B1497" s="792" t="s">
        <v>6032</v>
      </c>
      <c r="C1497" s="792" t="s">
        <v>5964</v>
      </c>
      <c r="D1497" s="792" t="s">
        <v>6033</v>
      </c>
      <c r="E1497" s="793" t="str">
        <f t="shared" si="23"/>
        <v>高知県仁淀川町</v>
      </c>
      <c r="F1497" s="792" t="s">
        <v>6034</v>
      </c>
    </row>
    <row r="1498" spans="1:6" x14ac:dyDescent="0.15">
      <c r="A1498" s="792" t="s">
        <v>5962</v>
      </c>
      <c r="B1498" s="792" t="s">
        <v>6035</v>
      </c>
      <c r="C1498" s="792" t="s">
        <v>5964</v>
      </c>
      <c r="D1498" s="792" t="s">
        <v>6036</v>
      </c>
      <c r="E1498" s="793" t="str">
        <f t="shared" si="23"/>
        <v>高知県中土佐町</v>
      </c>
      <c r="F1498" s="792" t="s">
        <v>6037</v>
      </c>
    </row>
    <row r="1499" spans="1:6" x14ac:dyDescent="0.15">
      <c r="A1499" s="792" t="s">
        <v>5962</v>
      </c>
      <c r="B1499" s="792" t="s">
        <v>6038</v>
      </c>
      <c r="C1499" s="792" t="s">
        <v>5964</v>
      </c>
      <c r="D1499" s="792" t="s">
        <v>6039</v>
      </c>
      <c r="E1499" s="793" t="str">
        <f t="shared" si="23"/>
        <v>高知県佐川町</v>
      </c>
      <c r="F1499" s="792" t="s">
        <v>6040</v>
      </c>
    </row>
    <row r="1500" spans="1:6" x14ac:dyDescent="0.15">
      <c r="A1500" s="792" t="s">
        <v>5962</v>
      </c>
      <c r="B1500" s="792" t="s">
        <v>6041</v>
      </c>
      <c r="C1500" s="792" t="s">
        <v>5964</v>
      </c>
      <c r="D1500" s="792" t="s">
        <v>6042</v>
      </c>
      <c r="E1500" s="793" t="str">
        <f t="shared" si="23"/>
        <v>高知県越知町</v>
      </c>
      <c r="F1500" s="792" t="s">
        <v>6043</v>
      </c>
    </row>
    <row r="1501" spans="1:6" x14ac:dyDescent="0.15">
      <c r="A1501" s="792" t="s">
        <v>5962</v>
      </c>
      <c r="B1501" s="792" t="s">
        <v>6044</v>
      </c>
      <c r="C1501" s="792" t="s">
        <v>5964</v>
      </c>
      <c r="D1501" s="792" t="s">
        <v>6045</v>
      </c>
      <c r="E1501" s="793" t="str">
        <f t="shared" si="23"/>
        <v>高知県梼原町</v>
      </c>
      <c r="F1501" s="792" t="s">
        <v>6046</v>
      </c>
    </row>
    <row r="1502" spans="1:6" x14ac:dyDescent="0.15">
      <c r="A1502" s="792" t="s">
        <v>5962</v>
      </c>
      <c r="B1502" s="792" t="s">
        <v>6047</v>
      </c>
      <c r="C1502" s="792" t="s">
        <v>5964</v>
      </c>
      <c r="D1502" s="792" t="s">
        <v>6048</v>
      </c>
      <c r="E1502" s="793" t="str">
        <f t="shared" si="23"/>
        <v>高知県日高村</v>
      </c>
      <c r="F1502" s="792" t="s">
        <v>6049</v>
      </c>
    </row>
    <row r="1503" spans="1:6" x14ac:dyDescent="0.15">
      <c r="A1503" s="792" t="s">
        <v>5962</v>
      </c>
      <c r="B1503" s="792" t="s">
        <v>6050</v>
      </c>
      <c r="C1503" s="792" t="s">
        <v>5964</v>
      </c>
      <c r="D1503" s="792" t="s">
        <v>6051</v>
      </c>
      <c r="E1503" s="793" t="str">
        <f t="shared" si="23"/>
        <v>高知県津野町</v>
      </c>
      <c r="F1503" s="792" t="s">
        <v>6052</v>
      </c>
    </row>
    <row r="1504" spans="1:6" x14ac:dyDescent="0.15">
      <c r="A1504" s="792" t="s">
        <v>5962</v>
      </c>
      <c r="B1504" s="792" t="s">
        <v>6053</v>
      </c>
      <c r="C1504" s="792" t="s">
        <v>5964</v>
      </c>
      <c r="D1504" s="792" t="s">
        <v>6054</v>
      </c>
      <c r="E1504" s="793" t="str">
        <f t="shared" si="23"/>
        <v>高知県四万十町</v>
      </c>
      <c r="F1504" s="792" t="s">
        <v>6055</v>
      </c>
    </row>
    <row r="1505" spans="1:6" x14ac:dyDescent="0.15">
      <c r="A1505" s="792" t="s">
        <v>5962</v>
      </c>
      <c r="B1505" s="792" t="s">
        <v>6056</v>
      </c>
      <c r="C1505" s="792" t="s">
        <v>5964</v>
      </c>
      <c r="D1505" s="792" t="s">
        <v>6057</v>
      </c>
      <c r="E1505" s="793" t="str">
        <f t="shared" si="23"/>
        <v>高知県大月町</v>
      </c>
      <c r="F1505" s="792" t="s">
        <v>6058</v>
      </c>
    </row>
    <row r="1506" spans="1:6" x14ac:dyDescent="0.15">
      <c r="A1506" s="792" t="s">
        <v>5962</v>
      </c>
      <c r="B1506" s="792" t="s">
        <v>6059</v>
      </c>
      <c r="C1506" s="792" t="s">
        <v>5964</v>
      </c>
      <c r="D1506" s="792" t="s">
        <v>6060</v>
      </c>
      <c r="E1506" s="793" t="str">
        <f t="shared" si="23"/>
        <v>高知県三原村</v>
      </c>
      <c r="F1506" s="792" t="s">
        <v>6061</v>
      </c>
    </row>
    <row r="1507" spans="1:6" x14ac:dyDescent="0.15">
      <c r="A1507" s="792" t="s">
        <v>5962</v>
      </c>
      <c r="B1507" s="792" t="s">
        <v>6062</v>
      </c>
      <c r="C1507" s="792" t="s">
        <v>5964</v>
      </c>
      <c r="D1507" s="792" t="s">
        <v>6063</v>
      </c>
      <c r="E1507" s="793" t="str">
        <f t="shared" si="23"/>
        <v>高知県黒潮町</v>
      </c>
      <c r="F1507" s="792" t="s">
        <v>6064</v>
      </c>
    </row>
    <row r="1508" spans="1:6" x14ac:dyDescent="0.15">
      <c r="A1508" s="794" t="s">
        <v>6065</v>
      </c>
      <c r="B1508" s="795"/>
      <c r="C1508" s="796" t="s">
        <v>6066</v>
      </c>
      <c r="D1508" s="795"/>
      <c r="E1508" s="793" t="str">
        <f t="shared" si="23"/>
        <v>福岡県</v>
      </c>
      <c r="F1508" s="794" t="s">
        <v>6067</v>
      </c>
    </row>
    <row r="1509" spans="1:6" x14ac:dyDescent="0.15">
      <c r="A1509" s="792" t="s">
        <v>6068</v>
      </c>
      <c r="B1509" s="792" t="s">
        <v>6069</v>
      </c>
      <c r="C1509" s="792" t="s">
        <v>6070</v>
      </c>
      <c r="D1509" s="792" t="s">
        <v>6071</v>
      </c>
      <c r="E1509" s="793" t="str">
        <f t="shared" si="23"/>
        <v>福岡県北九州市</v>
      </c>
      <c r="F1509" s="792" t="s">
        <v>6072</v>
      </c>
    </row>
    <row r="1510" spans="1:6" x14ac:dyDescent="0.15">
      <c r="A1510" s="792" t="s">
        <v>6068</v>
      </c>
      <c r="B1510" s="792" t="s">
        <v>6073</v>
      </c>
      <c r="C1510" s="792" t="s">
        <v>6070</v>
      </c>
      <c r="D1510" s="792" t="s">
        <v>6074</v>
      </c>
      <c r="E1510" s="793" t="str">
        <f t="shared" si="23"/>
        <v>福岡県福岡市</v>
      </c>
      <c r="F1510" s="792" t="s">
        <v>6075</v>
      </c>
    </row>
    <row r="1511" spans="1:6" x14ac:dyDescent="0.15">
      <c r="A1511" s="792" t="s">
        <v>6068</v>
      </c>
      <c r="B1511" s="792" t="s">
        <v>6076</v>
      </c>
      <c r="C1511" s="792" t="s">
        <v>6070</v>
      </c>
      <c r="D1511" s="792" t="s">
        <v>6077</v>
      </c>
      <c r="E1511" s="793" t="str">
        <f t="shared" si="23"/>
        <v>福岡県大牟田市</v>
      </c>
      <c r="F1511" s="792" t="s">
        <v>6078</v>
      </c>
    </row>
    <row r="1512" spans="1:6" x14ac:dyDescent="0.15">
      <c r="A1512" s="792" t="s">
        <v>6068</v>
      </c>
      <c r="B1512" s="792" t="s">
        <v>6079</v>
      </c>
      <c r="C1512" s="792" t="s">
        <v>6070</v>
      </c>
      <c r="D1512" s="792" t="s">
        <v>6080</v>
      </c>
      <c r="E1512" s="793" t="str">
        <f t="shared" si="23"/>
        <v>福岡県久留米市</v>
      </c>
      <c r="F1512" s="792" t="s">
        <v>6081</v>
      </c>
    </row>
    <row r="1513" spans="1:6" x14ac:dyDescent="0.15">
      <c r="A1513" s="792" t="s">
        <v>6068</v>
      </c>
      <c r="B1513" s="792" t="s">
        <v>6082</v>
      </c>
      <c r="C1513" s="792" t="s">
        <v>6070</v>
      </c>
      <c r="D1513" s="792" t="s">
        <v>6083</v>
      </c>
      <c r="E1513" s="793" t="str">
        <f t="shared" si="23"/>
        <v>福岡県直方市</v>
      </c>
      <c r="F1513" s="792" t="s">
        <v>6084</v>
      </c>
    </row>
    <row r="1514" spans="1:6" x14ac:dyDescent="0.15">
      <c r="A1514" s="792" t="s">
        <v>6068</v>
      </c>
      <c r="B1514" s="792" t="s">
        <v>6085</v>
      </c>
      <c r="C1514" s="792" t="s">
        <v>6070</v>
      </c>
      <c r="D1514" s="792" t="s">
        <v>6086</v>
      </c>
      <c r="E1514" s="793" t="str">
        <f t="shared" si="23"/>
        <v>福岡県飯塚市</v>
      </c>
      <c r="F1514" s="792" t="s">
        <v>6087</v>
      </c>
    </row>
    <row r="1515" spans="1:6" x14ac:dyDescent="0.15">
      <c r="A1515" s="792" t="s">
        <v>6068</v>
      </c>
      <c r="B1515" s="792" t="s">
        <v>6088</v>
      </c>
      <c r="C1515" s="792" t="s">
        <v>6070</v>
      </c>
      <c r="D1515" s="792" t="s">
        <v>6089</v>
      </c>
      <c r="E1515" s="793" t="str">
        <f t="shared" si="23"/>
        <v>福岡県田川市</v>
      </c>
      <c r="F1515" s="792" t="s">
        <v>6090</v>
      </c>
    </row>
    <row r="1516" spans="1:6" x14ac:dyDescent="0.15">
      <c r="A1516" s="792" t="s">
        <v>6068</v>
      </c>
      <c r="B1516" s="792" t="s">
        <v>6091</v>
      </c>
      <c r="C1516" s="792" t="s">
        <v>6070</v>
      </c>
      <c r="D1516" s="792" t="s">
        <v>6092</v>
      </c>
      <c r="E1516" s="793" t="str">
        <f t="shared" si="23"/>
        <v>福岡県柳川市</v>
      </c>
      <c r="F1516" s="792" t="s">
        <v>6093</v>
      </c>
    </row>
    <row r="1517" spans="1:6" x14ac:dyDescent="0.15">
      <c r="A1517" s="792" t="s">
        <v>6068</v>
      </c>
      <c r="B1517" s="792" t="s">
        <v>6094</v>
      </c>
      <c r="C1517" s="792" t="s">
        <v>6070</v>
      </c>
      <c r="D1517" s="792" t="s">
        <v>6095</v>
      </c>
      <c r="E1517" s="793" t="str">
        <f t="shared" si="23"/>
        <v>福岡県八女市</v>
      </c>
      <c r="F1517" s="792" t="s">
        <v>6096</v>
      </c>
    </row>
    <row r="1518" spans="1:6" x14ac:dyDescent="0.15">
      <c r="A1518" s="792" t="s">
        <v>6068</v>
      </c>
      <c r="B1518" s="792" t="s">
        <v>6097</v>
      </c>
      <c r="C1518" s="792" t="s">
        <v>6070</v>
      </c>
      <c r="D1518" s="792" t="s">
        <v>6098</v>
      </c>
      <c r="E1518" s="793" t="str">
        <f t="shared" si="23"/>
        <v>福岡県筑後市</v>
      </c>
      <c r="F1518" s="792" t="s">
        <v>6099</v>
      </c>
    </row>
    <row r="1519" spans="1:6" x14ac:dyDescent="0.15">
      <c r="A1519" s="792" t="s">
        <v>6068</v>
      </c>
      <c r="B1519" s="792" t="s">
        <v>6100</v>
      </c>
      <c r="C1519" s="792" t="s">
        <v>6070</v>
      </c>
      <c r="D1519" s="792" t="s">
        <v>6101</v>
      </c>
      <c r="E1519" s="793" t="str">
        <f t="shared" si="23"/>
        <v>福岡県大川市</v>
      </c>
      <c r="F1519" s="792" t="s">
        <v>6102</v>
      </c>
    </row>
    <row r="1520" spans="1:6" x14ac:dyDescent="0.15">
      <c r="A1520" s="792" t="s">
        <v>6068</v>
      </c>
      <c r="B1520" s="792" t="s">
        <v>6103</v>
      </c>
      <c r="C1520" s="792" t="s">
        <v>6070</v>
      </c>
      <c r="D1520" s="792" t="s">
        <v>6104</v>
      </c>
      <c r="E1520" s="793" t="str">
        <f t="shared" si="23"/>
        <v>福岡県行橋市</v>
      </c>
      <c r="F1520" s="792" t="s">
        <v>6105</v>
      </c>
    </row>
    <row r="1521" spans="1:6" x14ac:dyDescent="0.15">
      <c r="A1521" s="792" t="s">
        <v>6068</v>
      </c>
      <c r="B1521" s="792" t="s">
        <v>6106</v>
      </c>
      <c r="C1521" s="792" t="s">
        <v>6070</v>
      </c>
      <c r="D1521" s="792" t="s">
        <v>6107</v>
      </c>
      <c r="E1521" s="793" t="str">
        <f t="shared" si="23"/>
        <v>福岡県豊前市</v>
      </c>
      <c r="F1521" s="792" t="s">
        <v>6108</v>
      </c>
    </row>
    <row r="1522" spans="1:6" x14ac:dyDescent="0.15">
      <c r="A1522" s="792" t="s">
        <v>6068</v>
      </c>
      <c r="B1522" s="792" t="s">
        <v>6109</v>
      </c>
      <c r="C1522" s="792" t="s">
        <v>6070</v>
      </c>
      <c r="D1522" s="792" t="s">
        <v>6110</v>
      </c>
      <c r="E1522" s="793" t="str">
        <f t="shared" si="23"/>
        <v>福岡県中間市</v>
      </c>
      <c r="F1522" s="792" t="s">
        <v>6111</v>
      </c>
    </row>
    <row r="1523" spans="1:6" x14ac:dyDescent="0.15">
      <c r="A1523" s="792" t="s">
        <v>6068</v>
      </c>
      <c r="B1523" s="792" t="s">
        <v>6112</v>
      </c>
      <c r="C1523" s="792" t="s">
        <v>6070</v>
      </c>
      <c r="D1523" s="792" t="s">
        <v>6113</v>
      </c>
      <c r="E1523" s="793" t="str">
        <f t="shared" si="23"/>
        <v>福岡県小郡市</v>
      </c>
      <c r="F1523" s="792" t="s">
        <v>6114</v>
      </c>
    </row>
    <row r="1524" spans="1:6" x14ac:dyDescent="0.15">
      <c r="A1524" s="792" t="s">
        <v>6068</v>
      </c>
      <c r="B1524" s="792" t="s">
        <v>6115</v>
      </c>
      <c r="C1524" s="792" t="s">
        <v>6070</v>
      </c>
      <c r="D1524" s="792" t="s">
        <v>6116</v>
      </c>
      <c r="E1524" s="793" t="str">
        <f t="shared" si="23"/>
        <v>福岡県筑紫野市</v>
      </c>
      <c r="F1524" s="792" t="s">
        <v>6117</v>
      </c>
    </row>
    <row r="1525" spans="1:6" x14ac:dyDescent="0.15">
      <c r="A1525" s="792" t="s">
        <v>6068</v>
      </c>
      <c r="B1525" s="792" t="s">
        <v>6118</v>
      </c>
      <c r="C1525" s="792" t="s">
        <v>6070</v>
      </c>
      <c r="D1525" s="792" t="s">
        <v>6119</v>
      </c>
      <c r="E1525" s="793" t="str">
        <f t="shared" si="23"/>
        <v>福岡県春日市</v>
      </c>
      <c r="F1525" s="792" t="s">
        <v>6120</v>
      </c>
    </row>
    <row r="1526" spans="1:6" x14ac:dyDescent="0.15">
      <c r="A1526" s="792" t="s">
        <v>6068</v>
      </c>
      <c r="B1526" s="792" t="s">
        <v>6121</v>
      </c>
      <c r="C1526" s="792" t="s">
        <v>6070</v>
      </c>
      <c r="D1526" s="792" t="s">
        <v>6122</v>
      </c>
      <c r="E1526" s="793" t="str">
        <f t="shared" si="23"/>
        <v>福岡県大野城市</v>
      </c>
      <c r="F1526" s="792" t="s">
        <v>6123</v>
      </c>
    </row>
    <row r="1527" spans="1:6" x14ac:dyDescent="0.15">
      <c r="A1527" s="792" t="s">
        <v>6068</v>
      </c>
      <c r="B1527" s="792" t="s">
        <v>6124</v>
      </c>
      <c r="C1527" s="792" t="s">
        <v>6070</v>
      </c>
      <c r="D1527" s="792" t="s">
        <v>6125</v>
      </c>
      <c r="E1527" s="793" t="str">
        <f t="shared" si="23"/>
        <v>福岡県宗像市</v>
      </c>
      <c r="F1527" s="792" t="s">
        <v>6126</v>
      </c>
    </row>
    <row r="1528" spans="1:6" x14ac:dyDescent="0.15">
      <c r="A1528" s="792" t="s">
        <v>6068</v>
      </c>
      <c r="B1528" s="792" t="s">
        <v>6127</v>
      </c>
      <c r="C1528" s="792" t="s">
        <v>6070</v>
      </c>
      <c r="D1528" s="792" t="s">
        <v>6128</v>
      </c>
      <c r="E1528" s="793" t="str">
        <f t="shared" si="23"/>
        <v>福岡県太宰府市</v>
      </c>
      <c r="F1528" s="792" t="s">
        <v>6129</v>
      </c>
    </row>
    <row r="1529" spans="1:6" x14ac:dyDescent="0.15">
      <c r="A1529" s="792" t="s">
        <v>6068</v>
      </c>
      <c r="B1529" s="792" t="s">
        <v>6130</v>
      </c>
      <c r="C1529" s="792" t="s">
        <v>6070</v>
      </c>
      <c r="D1529" s="792" t="s">
        <v>2793</v>
      </c>
      <c r="E1529" s="793" t="str">
        <f t="shared" si="23"/>
        <v>福岡県古賀市</v>
      </c>
      <c r="F1529" s="792" t="s">
        <v>6131</v>
      </c>
    </row>
    <row r="1530" spans="1:6" x14ac:dyDescent="0.15">
      <c r="A1530" s="792" t="s">
        <v>6068</v>
      </c>
      <c r="B1530" s="792" t="s">
        <v>6132</v>
      </c>
      <c r="C1530" s="792" t="s">
        <v>6070</v>
      </c>
      <c r="D1530" s="792" t="s">
        <v>6133</v>
      </c>
      <c r="E1530" s="793" t="str">
        <f t="shared" si="23"/>
        <v>福岡県福津市</v>
      </c>
      <c r="F1530" s="792" t="s">
        <v>6134</v>
      </c>
    </row>
    <row r="1531" spans="1:6" x14ac:dyDescent="0.15">
      <c r="A1531" s="792" t="s">
        <v>6068</v>
      </c>
      <c r="B1531" s="792" t="s">
        <v>6135</v>
      </c>
      <c r="C1531" s="792" t="s">
        <v>6070</v>
      </c>
      <c r="D1531" s="792" t="s">
        <v>6136</v>
      </c>
      <c r="E1531" s="793" t="str">
        <f t="shared" si="23"/>
        <v>福岡県うきは市</v>
      </c>
      <c r="F1531" s="792" t="s">
        <v>6137</v>
      </c>
    </row>
    <row r="1532" spans="1:6" x14ac:dyDescent="0.15">
      <c r="A1532" s="792" t="s">
        <v>6068</v>
      </c>
      <c r="B1532" s="792" t="s">
        <v>6138</v>
      </c>
      <c r="C1532" s="792" t="s">
        <v>6070</v>
      </c>
      <c r="D1532" s="792" t="s">
        <v>6139</v>
      </c>
      <c r="E1532" s="793" t="str">
        <f t="shared" si="23"/>
        <v>福岡県宮若市</v>
      </c>
      <c r="F1532" s="792" t="s">
        <v>6140</v>
      </c>
    </row>
    <row r="1533" spans="1:6" x14ac:dyDescent="0.15">
      <c r="A1533" s="792" t="s">
        <v>6068</v>
      </c>
      <c r="B1533" s="792" t="s">
        <v>6141</v>
      </c>
      <c r="C1533" s="792" t="s">
        <v>6070</v>
      </c>
      <c r="D1533" s="792" t="s">
        <v>6142</v>
      </c>
      <c r="E1533" s="793" t="str">
        <f t="shared" si="23"/>
        <v>福岡県嘉麻市</v>
      </c>
      <c r="F1533" s="792" t="s">
        <v>6143</v>
      </c>
    </row>
    <row r="1534" spans="1:6" x14ac:dyDescent="0.15">
      <c r="A1534" s="792" t="s">
        <v>6068</v>
      </c>
      <c r="B1534" s="792" t="s">
        <v>6144</v>
      </c>
      <c r="C1534" s="792" t="s">
        <v>6070</v>
      </c>
      <c r="D1534" s="792" t="s">
        <v>6145</v>
      </c>
      <c r="E1534" s="793" t="str">
        <f t="shared" si="23"/>
        <v>福岡県朝倉市</v>
      </c>
      <c r="F1534" s="792" t="s">
        <v>6146</v>
      </c>
    </row>
    <row r="1535" spans="1:6" x14ac:dyDescent="0.15">
      <c r="A1535" s="792" t="s">
        <v>6068</v>
      </c>
      <c r="B1535" s="792" t="s">
        <v>6147</v>
      </c>
      <c r="C1535" s="792" t="s">
        <v>6070</v>
      </c>
      <c r="D1535" s="792" t="s">
        <v>6148</v>
      </c>
      <c r="E1535" s="793" t="str">
        <f t="shared" si="23"/>
        <v>福岡県みやま市</v>
      </c>
      <c r="F1535" s="792" t="s">
        <v>6149</v>
      </c>
    </row>
    <row r="1536" spans="1:6" x14ac:dyDescent="0.15">
      <c r="A1536" s="792" t="s">
        <v>6068</v>
      </c>
      <c r="B1536" s="792" t="s">
        <v>6150</v>
      </c>
      <c r="C1536" s="792" t="s">
        <v>6070</v>
      </c>
      <c r="D1536" s="792" t="s">
        <v>6151</v>
      </c>
      <c r="E1536" s="793" t="str">
        <f t="shared" si="23"/>
        <v>福岡県糸島市</v>
      </c>
      <c r="F1536" s="792" t="s">
        <v>6152</v>
      </c>
    </row>
    <row r="1537" spans="1:6" x14ac:dyDescent="0.15">
      <c r="A1537" s="792" t="s">
        <v>6153</v>
      </c>
      <c r="B1537" s="792" t="s">
        <v>6154</v>
      </c>
      <c r="C1537" s="792" t="s">
        <v>6066</v>
      </c>
      <c r="D1537" s="792" t="s">
        <v>6155</v>
      </c>
      <c r="E1537" s="793" t="str">
        <f t="shared" si="23"/>
        <v>福岡県那珂川市</v>
      </c>
      <c r="F1537" s="792" t="s">
        <v>6156</v>
      </c>
    </row>
    <row r="1538" spans="1:6" x14ac:dyDescent="0.15">
      <c r="A1538" s="792" t="s">
        <v>6068</v>
      </c>
      <c r="B1538" s="792" t="s">
        <v>6157</v>
      </c>
      <c r="C1538" s="792" t="s">
        <v>6070</v>
      </c>
      <c r="D1538" s="792" t="s">
        <v>6158</v>
      </c>
      <c r="E1538" s="793" t="str">
        <f t="shared" si="23"/>
        <v>福岡県宇美町</v>
      </c>
      <c r="F1538" s="792" t="s">
        <v>6159</v>
      </c>
    </row>
    <row r="1539" spans="1:6" x14ac:dyDescent="0.15">
      <c r="A1539" s="792" t="s">
        <v>6068</v>
      </c>
      <c r="B1539" s="792" t="s">
        <v>6160</v>
      </c>
      <c r="C1539" s="792" t="s">
        <v>6070</v>
      </c>
      <c r="D1539" s="792" t="s">
        <v>6161</v>
      </c>
      <c r="E1539" s="793" t="str">
        <f t="shared" ref="E1539:E1602" si="24">CONCATENATE(A1539,B1539)</f>
        <v>福岡県篠栗町</v>
      </c>
      <c r="F1539" s="792" t="s">
        <v>6162</v>
      </c>
    </row>
    <row r="1540" spans="1:6" x14ac:dyDescent="0.15">
      <c r="A1540" s="792" t="s">
        <v>6068</v>
      </c>
      <c r="B1540" s="792" t="s">
        <v>6163</v>
      </c>
      <c r="C1540" s="792" t="s">
        <v>6070</v>
      </c>
      <c r="D1540" s="792" t="s">
        <v>6164</v>
      </c>
      <c r="E1540" s="793" t="str">
        <f t="shared" si="24"/>
        <v>福岡県志免町</v>
      </c>
      <c r="F1540" s="792" t="s">
        <v>6165</v>
      </c>
    </row>
    <row r="1541" spans="1:6" x14ac:dyDescent="0.15">
      <c r="A1541" s="792" t="s">
        <v>6068</v>
      </c>
      <c r="B1541" s="792" t="s">
        <v>6166</v>
      </c>
      <c r="C1541" s="792" t="s">
        <v>6070</v>
      </c>
      <c r="D1541" s="792" t="s">
        <v>6167</v>
      </c>
      <c r="E1541" s="793" t="str">
        <f t="shared" si="24"/>
        <v>福岡県須恵町</v>
      </c>
      <c r="F1541" s="792" t="s">
        <v>6168</v>
      </c>
    </row>
    <row r="1542" spans="1:6" x14ac:dyDescent="0.15">
      <c r="A1542" s="792" t="s">
        <v>6068</v>
      </c>
      <c r="B1542" s="792" t="s">
        <v>6169</v>
      </c>
      <c r="C1542" s="792" t="s">
        <v>6070</v>
      </c>
      <c r="D1542" s="792" t="s">
        <v>6170</v>
      </c>
      <c r="E1542" s="793" t="str">
        <f t="shared" si="24"/>
        <v>福岡県新宮町</v>
      </c>
      <c r="F1542" s="792" t="s">
        <v>6171</v>
      </c>
    </row>
    <row r="1543" spans="1:6" x14ac:dyDescent="0.15">
      <c r="A1543" s="792" t="s">
        <v>6068</v>
      </c>
      <c r="B1543" s="792" t="s">
        <v>6172</v>
      </c>
      <c r="C1543" s="792" t="s">
        <v>6070</v>
      </c>
      <c r="D1543" s="792" t="s">
        <v>6173</v>
      </c>
      <c r="E1543" s="793" t="str">
        <f t="shared" si="24"/>
        <v>福岡県久山町</v>
      </c>
      <c r="F1543" s="792" t="s">
        <v>6174</v>
      </c>
    </row>
    <row r="1544" spans="1:6" x14ac:dyDescent="0.15">
      <c r="A1544" s="792" t="s">
        <v>6068</v>
      </c>
      <c r="B1544" s="792" t="s">
        <v>6175</v>
      </c>
      <c r="C1544" s="792" t="s">
        <v>6070</v>
      </c>
      <c r="D1544" s="792" t="s">
        <v>6176</v>
      </c>
      <c r="E1544" s="793" t="str">
        <f t="shared" si="24"/>
        <v>福岡県粕屋町</v>
      </c>
      <c r="F1544" s="792" t="s">
        <v>6177</v>
      </c>
    </row>
    <row r="1545" spans="1:6" x14ac:dyDescent="0.15">
      <c r="A1545" s="792" t="s">
        <v>6068</v>
      </c>
      <c r="B1545" s="792" t="s">
        <v>6178</v>
      </c>
      <c r="C1545" s="792" t="s">
        <v>6070</v>
      </c>
      <c r="D1545" s="792" t="s">
        <v>6179</v>
      </c>
      <c r="E1545" s="793" t="str">
        <f t="shared" si="24"/>
        <v>福岡県芦屋町</v>
      </c>
      <c r="F1545" s="792" t="s">
        <v>6180</v>
      </c>
    </row>
    <row r="1546" spans="1:6" x14ac:dyDescent="0.15">
      <c r="A1546" s="792" t="s">
        <v>6068</v>
      </c>
      <c r="B1546" s="792" t="s">
        <v>6181</v>
      </c>
      <c r="C1546" s="792" t="s">
        <v>6070</v>
      </c>
      <c r="D1546" s="792" t="s">
        <v>6182</v>
      </c>
      <c r="E1546" s="793" t="str">
        <f t="shared" si="24"/>
        <v>福岡県水巻町</v>
      </c>
      <c r="F1546" s="792" t="s">
        <v>6183</v>
      </c>
    </row>
    <row r="1547" spans="1:6" x14ac:dyDescent="0.15">
      <c r="A1547" s="792" t="s">
        <v>6068</v>
      </c>
      <c r="B1547" s="792" t="s">
        <v>6184</v>
      </c>
      <c r="C1547" s="792" t="s">
        <v>6070</v>
      </c>
      <c r="D1547" s="792" t="s">
        <v>6185</v>
      </c>
      <c r="E1547" s="793" t="str">
        <f t="shared" si="24"/>
        <v>福岡県岡垣町</v>
      </c>
      <c r="F1547" s="792" t="s">
        <v>6186</v>
      </c>
    </row>
    <row r="1548" spans="1:6" x14ac:dyDescent="0.15">
      <c r="A1548" s="792" t="s">
        <v>6068</v>
      </c>
      <c r="B1548" s="792" t="s">
        <v>6187</v>
      </c>
      <c r="C1548" s="792" t="s">
        <v>6070</v>
      </c>
      <c r="D1548" s="792" t="s">
        <v>6188</v>
      </c>
      <c r="E1548" s="793" t="str">
        <f t="shared" si="24"/>
        <v>福岡県遠賀町</v>
      </c>
      <c r="F1548" s="792" t="s">
        <v>6189</v>
      </c>
    </row>
    <row r="1549" spans="1:6" x14ac:dyDescent="0.15">
      <c r="A1549" s="792" t="s">
        <v>6068</v>
      </c>
      <c r="B1549" s="792" t="s">
        <v>6190</v>
      </c>
      <c r="C1549" s="792" t="s">
        <v>6070</v>
      </c>
      <c r="D1549" s="792" t="s">
        <v>6191</v>
      </c>
      <c r="E1549" s="793" t="str">
        <f t="shared" si="24"/>
        <v>福岡県小竹町</v>
      </c>
      <c r="F1549" s="792" t="s">
        <v>6192</v>
      </c>
    </row>
    <row r="1550" spans="1:6" x14ac:dyDescent="0.15">
      <c r="A1550" s="792" t="s">
        <v>6068</v>
      </c>
      <c r="B1550" s="792" t="s">
        <v>6193</v>
      </c>
      <c r="C1550" s="792" t="s">
        <v>6070</v>
      </c>
      <c r="D1550" s="792" t="s">
        <v>6194</v>
      </c>
      <c r="E1550" s="793" t="str">
        <f t="shared" si="24"/>
        <v>福岡県鞍手町</v>
      </c>
      <c r="F1550" s="792" t="s">
        <v>6195</v>
      </c>
    </row>
    <row r="1551" spans="1:6" x14ac:dyDescent="0.15">
      <c r="A1551" s="792" t="s">
        <v>6068</v>
      </c>
      <c r="B1551" s="792" t="s">
        <v>6196</v>
      </c>
      <c r="C1551" s="792" t="s">
        <v>6070</v>
      </c>
      <c r="D1551" s="792" t="s">
        <v>6197</v>
      </c>
      <c r="E1551" s="793" t="str">
        <f t="shared" si="24"/>
        <v>福岡県桂川町</v>
      </c>
      <c r="F1551" s="792" t="s">
        <v>6198</v>
      </c>
    </row>
    <row r="1552" spans="1:6" x14ac:dyDescent="0.15">
      <c r="A1552" s="792" t="s">
        <v>6068</v>
      </c>
      <c r="B1552" s="792" t="s">
        <v>6199</v>
      </c>
      <c r="C1552" s="792" t="s">
        <v>6070</v>
      </c>
      <c r="D1552" s="792" t="s">
        <v>6200</v>
      </c>
      <c r="E1552" s="793" t="str">
        <f t="shared" si="24"/>
        <v>福岡県筑前町</v>
      </c>
      <c r="F1552" s="792" t="s">
        <v>6201</v>
      </c>
    </row>
    <row r="1553" spans="1:6" x14ac:dyDescent="0.15">
      <c r="A1553" s="792" t="s">
        <v>6068</v>
      </c>
      <c r="B1553" s="792" t="s">
        <v>6202</v>
      </c>
      <c r="C1553" s="792" t="s">
        <v>6070</v>
      </c>
      <c r="D1553" s="792" t="s">
        <v>6203</v>
      </c>
      <c r="E1553" s="793" t="str">
        <f t="shared" si="24"/>
        <v>福岡県東峰村</v>
      </c>
      <c r="F1553" s="792" t="s">
        <v>6204</v>
      </c>
    </row>
    <row r="1554" spans="1:6" x14ac:dyDescent="0.15">
      <c r="A1554" s="792" t="s">
        <v>6068</v>
      </c>
      <c r="B1554" s="792" t="s">
        <v>6205</v>
      </c>
      <c r="C1554" s="792" t="s">
        <v>6070</v>
      </c>
      <c r="D1554" s="792" t="s">
        <v>6206</v>
      </c>
      <c r="E1554" s="793" t="str">
        <f t="shared" si="24"/>
        <v>福岡県大刀洗町</v>
      </c>
      <c r="F1554" s="792" t="s">
        <v>6207</v>
      </c>
    </row>
    <row r="1555" spans="1:6" x14ac:dyDescent="0.15">
      <c r="A1555" s="792" t="s">
        <v>6068</v>
      </c>
      <c r="B1555" s="792" t="s">
        <v>6208</v>
      </c>
      <c r="C1555" s="792" t="s">
        <v>6070</v>
      </c>
      <c r="D1555" s="792" t="s">
        <v>6209</v>
      </c>
      <c r="E1555" s="793" t="str">
        <f t="shared" si="24"/>
        <v>福岡県大木町</v>
      </c>
      <c r="F1555" s="792" t="s">
        <v>6210</v>
      </c>
    </row>
    <row r="1556" spans="1:6" x14ac:dyDescent="0.15">
      <c r="A1556" s="792" t="s">
        <v>6068</v>
      </c>
      <c r="B1556" s="792" t="s">
        <v>5386</v>
      </c>
      <c r="C1556" s="792" t="s">
        <v>6070</v>
      </c>
      <c r="D1556" s="792" t="s">
        <v>6211</v>
      </c>
      <c r="E1556" s="793" t="str">
        <f t="shared" si="24"/>
        <v>福岡県広川町</v>
      </c>
      <c r="F1556" s="792" t="s">
        <v>6212</v>
      </c>
    </row>
    <row r="1557" spans="1:6" x14ac:dyDescent="0.15">
      <c r="A1557" s="792" t="s">
        <v>6068</v>
      </c>
      <c r="B1557" s="792" t="s">
        <v>6213</v>
      </c>
      <c r="C1557" s="792" t="s">
        <v>6070</v>
      </c>
      <c r="D1557" s="792" t="s">
        <v>6214</v>
      </c>
      <c r="E1557" s="793" t="str">
        <f t="shared" si="24"/>
        <v>福岡県香春町</v>
      </c>
      <c r="F1557" s="792" t="s">
        <v>6215</v>
      </c>
    </row>
    <row r="1558" spans="1:6" x14ac:dyDescent="0.15">
      <c r="A1558" s="792" t="s">
        <v>6068</v>
      </c>
      <c r="B1558" s="792" t="s">
        <v>6216</v>
      </c>
      <c r="C1558" s="792" t="s">
        <v>6070</v>
      </c>
      <c r="D1558" s="792" t="s">
        <v>6217</v>
      </c>
      <c r="E1558" s="793" t="str">
        <f t="shared" si="24"/>
        <v>福岡県添田町</v>
      </c>
      <c r="F1558" s="792" t="s">
        <v>6218</v>
      </c>
    </row>
    <row r="1559" spans="1:6" x14ac:dyDescent="0.15">
      <c r="A1559" s="792" t="s">
        <v>6068</v>
      </c>
      <c r="B1559" s="792" t="s">
        <v>6219</v>
      </c>
      <c r="C1559" s="792" t="s">
        <v>6070</v>
      </c>
      <c r="D1559" s="792" t="s">
        <v>6220</v>
      </c>
      <c r="E1559" s="793" t="str">
        <f t="shared" si="24"/>
        <v>福岡県糸田町</v>
      </c>
      <c r="F1559" s="792" t="s">
        <v>6221</v>
      </c>
    </row>
    <row r="1560" spans="1:6" x14ac:dyDescent="0.15">
      <c r="A1560" s="792" t="s">
        <v>6068</v>
      </c>
      <c r="B1560" s="792" t="s">
        <v>2362</v>
      </c>
      <c r="C1560" s="792" t="s">
        <v>6070</v>
      </c>
      <c r="D1560" s="792" t="s">
        <v>2363</v>
      </c>
      <c r="E1560" s="793" t="str">
        <f t="shared" si="24"/>
        <v>福岡県川崎町</v>
      </c>
      <c r="F1560" s="792" t="s">
        <v>6222</v>
      </c>
    </row>
    <row r="1561" spans="1:6" x14ac:dyDescent="0.15">
      <c r="A1561" s="792" t="s">
        <v>6068</v>
      </c>
      <c r="B1561" s="792" t="s">
        <v>6223</v>
      </c>
      <c r="C1561" s="792" t="s">
        <v>6070</v>
      </c>
      <c r="D1561" s="792" t="s">
        <v>6224</v>
      </c>
      <c r="E1561" s="793" t="str">
        <f t="shared" si="24"/>
        <v>福岡県大任町</v>
      </c>
      <c r="F1561" s="792" t="s">
        <v>6225</v>
      </c>
    </row>
    <row r="1562" spans="1:6" x14ac:dyDescent="0.15">
      <c r="A1562" s="792" t="s">
        <v>6068</v>
      </c>
      <c r="B1562" s="792" t="s">
        <v>6226</v>
      </c>
      <c r="C1562" s="792" t="s">
        <v>6070</v>
      </c>
      <c r="D1562" s="792" t="s">
        <v>6227</v>
      </c>
      <c r="E1562" s="793" t="str">
        <f t="shared" si="24"/>
        <v>福岡県赤村</v>
      </c>
      <c r="F1562" s="792" t="s">
        <v>6228</v>
      </c>
    </row>
    <row r="1563" spans="1:6" x14ac:dyDescent="0.15">
      <c r="A1563" s="792" t="s">
        <v>6068</v>
      </c>
      <c r="B1563" s="792" t="s">
        <v>6229</v>
      </c>
      <c r="C1563" s="792" t="s">
        <v>6070</v>
      </c>
      <c r="D1563" s="792" t="s">
        <v>6230</v>
      </c>
      <c r="E1563" s="793" t="str">
        <f t="shared" si="24"/>
        <v>福岡県福智町</v>
      </c>
      <c r="F1563" s="792" t="s">
        <v>6231</v>
      </c>
    </row>
    <row r="1564" spans="1:6" x14ac:dyDescent="0.15">
      <c r="A1564" s="792" t="s">
        <v>6068</v>
      </c>
      <c r="B1564" s="792" t="s">
        <v>6232</v>
      </c>
      <c r="C1564" s="792" t="s">
        <v>6070</v>
      </c>
      <c r="D1564" s="792" t="s">
        <v>6233</v>
      </c>
      <c r="E1564" s="793" t="str">
        <f t="shared" si="24"/>
        <v>福岡県苅田町</v>
      </c>
      <c r="F1564" s="792" t="s">
        <v>6234</v>
      </c>
    </row>
    <row r="1565" spans="1:6" x14ac:dyDescent="0.15">
      <c r="A1565" s="792" t="s">
        <v>6068</v>
      </c>
      <c r="B1565" s="792" t="s">
        <v>6235</v>
      </c>
      <c r="C1565" s="792" t="s">
        <v>6070</v>
      </c>
      <c r="D1565" s="792" t="s">
        <v>6236</v>
      </c>
      <c r="E1565" s="793" t="str">
        <f t="shared" si="24"/>
        <v>福岡県みやこ町</v>
      </c>
      <c r="F1565" s="792" t="s">
        <v>6237</v>
      </c>
    </row>
    <row r="1566" spans="1:6" x14ac:dyDescent="0.15">
      <c r="A1566" s="792" t="s">
        <v>6068</v>
      </c>
      <c r="B1566" s="792" t="s">
        <v>6238</v>
      </c>
      <c r="C1566" s="792" t="s">
        <v>6070</v>
      </c>
      <c r="D1566" s="792" t="s">
        <v>6239</v>
      </c>
      <c r="E1566" s="793" t="str">
        <f t="shared" si="24"/>
        <v>福岡県吉富町</v>
      </c>
      <c r="F1566" s="792" t="s">
        <v>6240</v>
      </c>
    </row>
    <row r="1567" spans="1:6" x14ac:dyDescent="0.15">
      <c r="A1567" s="792" t="s">
        <v>6068</v>
      </c>
      <c r="B1567" s="792" t="s">
        <v>6241</v>
      </c>
      <c r="C1567" s="792" t="s">
        <v>6070</v>
      </c>
      <c r="D1567" s="792" t="s">
        <v>6242</v>
      </c>
      <c r="E1567" s="793" t="str">
        <f t="shared" si="24"/>
        <v>福岡県上毛町</v>
      </c>
      <c r="F1567" s="792" t="s">
        <v>6243</v>
      </c>
    </row>
    <row r="1568" spans="1:6" x14ac:dyDescent="0.15">
      <c r="A1568" s="792" t="s">
        <v>6068</v>
      </c>
      <c r="B1568" s="792" t="s">
        <v>6244</v>
      </c>
      <c r="C1568" s="792" t="s">
        <v>6070</v>
      </c>
      <c r="D1568" s="792" t="s">
        <v>6245</v>
      </c>
      <c r="E1568" s="793" t="str">
        <f t="shared" si="24"/>
        <v>福岡県築上町</v>
      </c>
      <c r="F1568" s="792" t="s">
        <v>6246</v>
      </c>
    </row>
    <row r="1569" spans="1:6" x14ac:dyDescent="0.15">
      <c r="A1569" s="794" t="s">
        <v>6247</v>
      </c>
      <c r="B1569" s="795"/>
      <c r="C1569" s="796" t="s">
        <v>6248</v>
      </c>
      <c r="D1569" s="795"/>
      <c r="E1569" s="793" t="str">
        <f t="shared" si="24"/>
        <v>佐賀県</v>
      </c>
      <c r="F1569" s="794" t="s">
        <v>6249</v>
      </c>
    </row>
    <row r="1570" spans="1:6" x14ac:dyDescent="0.15">
      <c r="A1570" s="792" t="s">
        <v>6250</v>
      </c>
      <c r="B1570" s="792" t="s">
        <v>6251</v>
      </c>
      <c r="C1570" s="792" t="s">
        <v>6252</v>
      </c>
      <c r="D1570" s="792" t="s">
        <v>6253</v>
      </c>
      <c r="E1570" s="793" t="str">
        <f t="shared" si="24"/>
        <v>佐賀県佐賀市</v>
      </c>
      <c r="F1570" s="792" t="s">
        <v>6254</v>
      </c>
    </row>
    <row r="1571" spans="1:6" x14ac:dyDescent="0.15">
      <c r="A1571" s="792" t="s">
        <v>6250</v>
      </c>
      <c r="B1571" s="792" t="s">
        <v>6255</v>
      </c>
      <c r="C1571" s="792" t="s">
        <v>6252</v>
      </c>
      <c r="D1571" s="792" t="s">
        <v>6256</v>
      </c>
      <c r="E1571" s="793" t="str">
        <f t="shared" si="24"/>
        <v>佐賀県唐津市</v>
      </c>
      <c r="F1571" s="792" t="s">
        <v>6257</v>
      </c>
    </row>
    <row r="1572" spans="1:6" x14ac:dyDescent="0.15">
      <c r="A1572" s="792" t="s">
        <v>6250</v>
      </c>
      <c r="B1572" s="792" t="s">
        <v>6258</v>
      </c>
      <c r="C1572" s="792" t="s">
        <v>6252</v>
      </c>
      <c r="D1572" s="792" t="s">
        <v>6259</v>
      </c>
      <c r="E1572" s="793" t="str">
        <f t="shared" si="24"/>
        <v>佐賀県鳥栖市</v>
      </c>
      <c r="F1572" s="792" t="s">
        <v>6260</v>
      </c>
    </row>
    <row r="1573" spans="1:6" x14ac:dyDescent="0.15">
      <c r="A1573" s="792" t="s">
        <v>6250</v>
      </c>
      <c r="B1573" s="792" t="s">
        <v>6261</v>
      </c>
      <c r="C1573" s="792" t="s">
        <v>6252</v>
      </c>
      <c r="D1573" s="792" t="s">
        <v>6262</v>
      </c>
      <c r="E1573" s="793" t="str">
        <f t="shared" si="24"/>
        <v>佐賀県多久市</v>
      </c>
      <c r="F1573" s="792" t="s">
        <v>6263</v>
      </c>
    </row>
    <row r="1574" spans="1:6" x14ac:dyDescent="0.15">
      <c r="A1574" s="792" t="s">
        <v>6250</v>
      </c>
      <c r="B1574" s="792" t="s">
        <v>6264</v>
      </c>
      <c r="C1574" s="792" t="s">
        <v>6252</v>
      </c>
      <c r="D1574" s="792" t="s">
        <v>6265</v>
      </c>
      <c r="E1574" s="793" t="str">
        <f t="shared" si="24"/>
        <v>佐賀県伊万里市</v>
      </c>
      <c r="F1574" s="792" t="s">
        <v>6266</v>
      </c>
    </row>
    <row r="1575" spans="1:6" x14ac:dyDescent="0.15">
      <c r="A1575" s="792" t="s">
        <v>6250</v>
      </c>
      <c r="B1575" s="792" t="s">
        <v>6267</v>
      </c>
      <c r="C1575" s="792" t="s">
        <v>6252</v>
      </c>
      <c r="D1575" s="792" t="s">
        <v>6268</v>
      </c>
      <c r="E1575" s="793" t="str">
        <f t="shared" si="24"/>
        <v>佐賀県武雄市</v>
      </c>
      <c r="F1575" s="792" t="s">
        <v>6269</v>
      </c>
    </row>
    <row r="1576" spans="1:6" x14ac:dyDescent="0.15">
      <c r="A1576" s="792" t="s">
        <v>6250</v>
      </c>
      <c r="B1576" s="792" t="s">
        <v>6270</v>
      </c>
      <c r="C1576" s="792" t="s">
        <v>6252</v>
      </c>
      <c r="D1576" s="792" t="s">
        <v>2835</v>
      </c>
      <c r="E1576" s="793" t="str">
        <f t="shared" si="24"/>
        <v>佐賀県鹿島市</v>
      </c>
      <c r="F1576" s="792" t="s">
        <v>6271</v>
      </c>
    </row>
    <row r="1577" spans="1:6" x14ac:dyDescent="0.15">
      <c r="A1577" s="792" t="s">
        <v>6250</v>
      </c>
      <c r="B1577" s="792" t="s">
        <v>6272</v>
      </c>
      <c r="C1577" s="792" t="s">
        <v>6252</v>
      </c>
      <c r="D1577" s="792" t="s">
        <v>6273</v>
      </c>
      <c r="E1577" s="793" t="str">
        <f t="shared" si="24"/>
        <v>佐賀県小城市</v>
      </c>
      <c r="F1577" s="792" t="s">
        <v>6274</v>
      </c>
    </row>
    <row r="1578" spans="1:6" x14ac:dyDescent="0.15">
      <c r="A1578" s="792" t="s">
        <v>6250</v>
      </c>
      <c r="B1578" s="792" t="s">
        <v>6275</v>
      </c>
      <c r="C1578" s="792" t="s">
        <v>6252</v>
      </c>
      <c r="D1578" s="792" t="s">
        <v>6276</v>
      </c>
      <c r="E1578" s="793" t="str">
        <f t="shared" si="24"/>
        <v>佐賀県嬉野市</v>
      </c>
      <c r="F1578" s="792" t="s">
        <v>6277</v>
      </c>
    </row>
    <row r="1579" spans="1:6" x14ac:dyDescent="0.15">
      <c r="A1579" s="792" t="s">
        <v>6250</v>
      </c>
      <c r="B1579" s="792" t="s">
        <v>6278</v>
      </c>
      <c r="C1579" s="792" t="s">
        <v>6252</v>
      </c>
      <c r="D1579" s="792" t="s">
        <v>6279</v>
      </c>
      <c r="E1579" s="793" t="str">
        <f t="shared" si="24"/>
        <v>佐賀県神埼市</v>
      </c>
      <c r="F1579" s="792" t="s">
        <v>6280</v>
      </c>
    </row>
    <row r="1580" spans="1:6" x14ac:dyDescent="0.15">
      <c r="A1580" s="792" t="s">
        <v>6250</v>
      </c>
      <c r="B1580" s="792" t="s">
        <v>6281</v>
      </c>
      <c r="C1580" s="792" t="s">
        <v>6252</v>
      </c>
      <c r="D1580" s="792" t="s">
        <v>6282</v>
      </c>
      <c r="E1580" s="793" t="str">
        <f t="shared" si="24"/>
        <v>佐賀県吉野ヶ里町</v>
      </c>
      <c r="F1580" s="792" t="s">
        <v>6283</v>
      </c>
    </row>
    <row r="1581" spans="1:6" x14ac:dyDescent="0.15">
      <c r="A1581" s="792" t="s">
        <v>6250</v>
      </c>
      <c r="B1581" s="792" t="s">
        <v>6284</v>
      </c>
      <c r="C1581" s="792" t="s">
        <v>6252</v>
      </c>
      <c r="D1581" s="792" t="s">
        <v>6285</v>
      </c>
      <c r="E1581" s="793" t="str">
        <f t="shared" si="24"/>
        <v>佐賀県基山町</v>
      </c>
      <c r="F1581" s="792" t="s">
        <v>6286</v>
      </c>
    </row>
    <row r="1582" spans="1:6" x14ac:dyDescent="0.15">
      <c r="A1582" s="792" t="s">
        <v>6250</v>
      </c>
      <c r="B1582" s="792" t="s">
        <v>6287</v>
      </c>
      <c r="C1582" s="792" t="s">
        <v>6252</v>
      </c>
      <c r="D1582" s="792" t="s">
        <v>6288</v>
      </c>
      <c r="E1582" s="793" t="str">
        <f t="shared" si="24"/>
        <v>佐賀県上峰町</v>
      </c>
      <c r="F1582" s="792" t="s">
        <v>6289</v>
      </c>
    </row>
    <row r="1583" spans="1:6" x14ac:dyDescent="0.15">
      <c r="A1583" s="792" t="s">
        <v>6250</v>
      </c>
      <c r="B1583" s="792" t="s">
        <v>6290</v>
      </c>
      <c r="C1583" s="792" t="s">
        <v>6252</v>
      </c>
      <c r="D1583" s="792" t="s">
        <v>6291</v>
      </c>
      <c r="E1583" s="793" t="str">
        <f t="shared" si="24"/>
        <v>佐賀県みやき町</v>
      </c>
      <c r="F1583" s="792" t="s">
        <v>6292</v>
      </c>
    </row>
    <row r="1584" spans="1:6" x14ac:dyDescent="0.15">
      <c r="A1584" s="792" t="s">
        <v>6250</v>
      </c>
      <c r="B1584" s="792" t="s">
        <v>6293</v>
      </c>
      <c r="C1584" s="792" t="s">
        <v>6252</v>
      </c>
      <c r="D1584" s="792" t="s">
        <v>6294</v>
      </c>
      <c r="E1584" s="793" t="str">
        <f t="shared" si="24"/>
        <v>佐賀県玄海町</v>
      </c>
      <c r="F1584" s="792" t="s">
        <v>6295</v>
      </c>
    </row>
    <row r="1585" spans="1:6" x14ac:dyDescent="0.15">
      <c r="A1585" s="792" t="s">
        <v>6250</v>
      </c>
      <c r="B1585" s="792" t="s">
        <v>6296</v>
      </c>
      <c r="C1585" s="792" t="s">
        <v>6252</v>
      </c>
      <c r="D1585" s="792" t="s">
        <v>6297</v>
      </c>
      <c r="E1585" s="793" t="str">
        <f t="shared" si="24"/>
        <v>佐賀県有田町</v>
      </c>
      <c r="F1585" s="792" t="s">
        <v>6298</v>
      </c>
    </row>
    <row r="1586" spans="1:6" x14ac:dyDescent="0.15">
      <c r="A1586" s="792" t="s">
        <v>6250</v>
      </c>
      <c r="B1586" s="792" t="s">
        <v>6299</v>
      </c>
      <c r="C1586" s="792" t="s">
        <v>6252</v>
      </c>
      <c r="D1586" s="792" t="s">
        <v>6300</v>
      </c>
      <c r="E1586" s="793" t="str">
        <f t="shared" si="24"/>
        <v>佐賀県大町町</v>
      </c>
      <c r="F1586" s="792" t="s">
        <v>6301</v>
      </c>
    </row>
    <row r="1587" spans="1:6" x14ac:dyDescent="0.15">
      <c r="A1587" s="792" t="s">
        <v>6250</v>
      </c>
      <c r="B1587" s="792" t="s">
        <v>6302</v>
      </c>
      <c r="C1587" s="792" t="s">
        <v>6252</v>
      </c>
      <c r="D1587" s="792" t="s">
        <v>6303</v>
      </c>
      <c r="E1587" s="793" t="str">
        <f t="shared" si="24"/>
        <v>佐賀県江北町</v>
      </c>
      <c r="F1587" s="792" t="s">
        <v>6304</v>
      </c>
    </row>
    <row r="1588" spans="1:6" x14ac:dyDescent="0.15">
      <c r="A1588" s="792" t="s">
        <v>6250</v>
      </c>
      <c r="B1588" s="792" t="s">
        <v>6305</v>
      </c>
      <c r="C1588" s="792" t="s">
        <v>6252</v>
      </c>
      <c r="D1588" s="792" t="s">
        <v>6306</v>
      </c>
      <c r="E1588" s="793" t="str">
        <f t="shared" si="24"/>
        <v>佐賀県白石町</v>
      </c>
      <c r="F1588" s="792" t="s">
        <v>6307</v>
      </c>
    </row>
    <row r="1589" spans="1:6" x14ac:dyDescent="0.15">
      <c r="A1589" s="792" t="s">
        <v>6250</v>
      </c>
      <c r="B1589" s="792" t="s">
        <v>6308</v>
      </c>
      <c r="C1589" s="792" t="s">
        <v>6252</v>
      </c>
      <c r="D1589" s="792" t="s">
        <v>6309</v>
      </c>
      <c r="E1589" s="793" t="str">
        <f t="shared" si="24"/>
        <v>佐賀県太良町</v>
      </c>
      <c r="F1589" s="792" t="s">
        <v>6310</v>
      </c>
    </row>
    <row r="1590" spans="1:6" x14ac:dyDescent="0.15">
      <c r="A1590" s="794" t="s">
        <v>6311</v>
      </c>
      <c r="B1590" s="795"/>
      <c r="C1590" s="796" t="s">
        <v>6312</v>
      </c>
      <c r="D1590" s="795"/>
      <c r="E1590" s="793" t="str">
        <f t="shared" si="24"/>
        <v>長崎県</v>
      </c>
      <c r="F1590" s="794" t="s">
        <v>6313</v>
      </c>
    </row>
    <row r="1591" spans="1:6" x14ac:dyDescent="0.15">
      <c r="A1591" s="792" t="s">
        <v>6314</v>
      </c>
      <c r="B1591" s="792" t="s">
        <v>6315</v>
      </c>
      <c r="C1591" s="792" t="s">
        <v>6316</v>
      </c>
      <c r="D1591" s="792" t="s">
        <v>6317</v>
      </c>
      <c r="E1591" s="793" t="str">
        <f t="shared" si="24"/>
        <v>長崎県長崎市</v>
      </c>
      <c r="F1591" s="792" t="s">
        <v>6318</v>
      </c>
    </row>
    <row r="1592" spans="1:6" x14ac:dyDescent="0.15">
      <c r="A1592" s="792" t="s">
        <v>6314</v>
      </c>
      <c r="B1592" s="792" t="s">
        <v>6319</v>
      </c>
      <c r="C1592" s="792" t="s">
        <v>6316</v>
      </c>
      <c r="D1592" s="792" t="s">
        <v>6320</v>
      </c>
      <c r="E1592" s="793" t="str">
        <f t="shared" si="24"/>
        <v>長崎県佐世保市</v>
      </c>
      <c r="F1592" s="792" t="s">
        <v>6321</v>
      </c>
    </row>
    <row r="1593" spans="1:6" x14ac:dyDescent="0.15">
      <c r="A1593" s="792" t="s">
        <v>6314</v>
      </c>
      <c r="B1593" s="792" t="s">
        <v>6322</v>
      </c>
      <c r="C1593" s="792" t="s">
        <v>6316</v>
      </c>
      <c r="D1593" s="792" t="s">
        <v>6323</v>
      </c>
      <c r="E1593" s="793" t="str">
        <f t="shared" si="24"/>
        <v>長崎県島原市</v>
      </c>
      <c r="F1593" s="792" t="s">
        <v>6324</v>
      </c>
    </row>
    <row r="1594" spans="1:6" x14ac:dyDescent="0.15">
      <c r="A1594" s="792" t="s">
        <v>6314</v>
      </c>
      <c r="B1594" s="792" t="s">
        <v>6325</v>
      </c>
      <c r="C1594" s="792" t="s">
        <v>6316</v>
      </c>
      <c r="D1594" s="792" t="s">
        <v>6326</v>
      </c>
      <c r="E1594" s="793" t="str">
        <f t="shared" si="24"/>
        <v>長崎県諫早市</v>
      </c>
      <c r="F1594" s="792" t="s">
        <v>6327</v>
      </c>
    </row>
    <row r="1595" spans="1:6" x14ac:dyDescent="0.15">
      <c r="A1595" s="792" t="s">
        <v>6314</v>
      </c>
      <c r="B1595" s="792" t="s">
        <v>6328</v>
      </c>
      <c r="C1595" s="792" t="s">
        <v>6316</v>
      </c>
      <c r="D1595" s="792" t="s">
        <v>6329</v>
      </c>
      <c r="E1595" s="793" t="str">
        <f t="shared" si="24"/>
        <v>長崎県大村市</v>
      </c>
      <c r="F1595" s="792" t="s">
        <v>6330</v>
      </c>
    </row>
    <row r="1596" spans="1:6" x14ac:dyDescent="0.15">
      <c r="A1596" s="792" t="s">
        <v>6314</v>
      </c>
      <c r="B1596" s="792" t="s">
        <v>6331</v>
      </c>
      <c r="C1596" s="792" t="s">
        <v>6316</v>
      </c>
      <c r="D1596" s="792" t="s">
        <v>6332</v>
      </c>
      <c r="E1596" s="793" t="str">
        <f t="shared" si="24"/>
        <v>長崎県平戸市</v>
      </c>
      <c r="F1596" s="792" t="s">
        <v>6333</v>
      </c>
    </row>
    <row r="1597" spans="1:6" x14ac:dyDescent="0.15">
      <c r="A1597" s="792" t="s">
        <v>6314</v>
      </c>
      <c r="B1597" s="792" t="s">
        <v>6334</v>
      </c>
      <c r="C1597" s="792" t="s">
        <v>6316</v>
      </c>
      <c r="D1597" s="792" t="s">
        <v>6335</v>
      </c>
      <c r="E1597" s="793" t="str">
        <f t="shared" si="24"/>
        <v>長崎県松浦市</v>
      </c>
      <c r="F1597" s="792" t="s">
        <v>6336</v>
      </c>
    </row>
    <row r="1598" spans="1:6" x14ac:dyDescent="0.15">
      <c r="A1598" s="792" t="s">
        <v>6314</v>
      </c>
      <c r="B1598" s="792" t="s">
        <v>6337</v>
      </c>
      <c r="C1598" s="792" t="s">
        <v>6316</v>
      </c>
      <c r="D1598" s="792" t="s">
        <v>4594</v>
      </c>
      <c r="E1598" s="793" t="str">
        <f t="shared" si="24"/>
        <v>長崎県対馬市</v>
      </c>
      <c r="F1598" s="792" t="s">
        <v>6338</v>
      </c>
    </row>
    <row r="1599" spans="1:6" x14ac:dyDescent="0.15">
      <c r="A1599" s="792" t="s">
        <v>6314</v>
      </c>
      <c r="B1599" s="792" t="s">
        <v>6339</v>
      </c>
      <c r="C1599" s="792" t="s">
        <v>6316</v>
      </c>
      <c r="D1599" s="792" t="s">
        <v>6340</v>
      </c>
      <c r="E1599" s="793" t="str">
        <f t="shared" si="24"/>
        <v>長崎県壱岐市</v>
      </c>
      <c r="F1599" s="792" t="s">
        <v>6341</v>
      </c>
    </row>
    <row r="1600" spans="1:6" x14ac:dyDescent="0.15">
      <c r="A1600" s="792" t="s">
        <v>6314</v>
      </c>
      <c r="B1600" s="792" t="s">
        <v>6342</v>
      </c>
      <c r="C1600" s="792" t="s">
        <v>6316</v>
      </c>
      <c r="D1600" s="792" t="s">
        <v>6343</v>
      </c>
      <c r="E1600" s="793" t="str">
        <f t="shared" si="24"/>
        <v>長崎県五島市</v>
      </c>
      <c r="F1600" s="792" t="s">
        <v>6344</v>
      </c>
    </row>
    <row r="1601" spans="1:6" x14ac:dyDescent="0.15">
      <c r="A1601" s="792" t="s">
        <v>6314</v>
      </c>
      <c r="B1601" s="792" t="s">
        <v>6345</v>
      </c>
      <c r="C1601" s="792" t="s">
        <v>6316</v>
      </c>
      <c r="D1601" s="792" t="s">
        <v>6346</v>
      </c>
      <c r="E1601" s="793" t="str">
        <f t="shared" si="24"/>
        <v>長崎県西海市</v>
      </c>
      <c r="F1601" s="792" t="s">
        <v>6347</v>
      </c>
    </row>
    <row r="1602" spans="1:6" x14ac:dyDescent="0.15">
      <c r="A1602" s="792" t="s">
        <v>6314</v>
      </c>
      <c r="B1602" s="792" t="s">
        <v>6348</v>
      </c>
      <c r="C1602" s="792" t="s">
        <v>6316</v>
      </c>
      <c r="D1602" s="792" t="s">
        <v>6349</v>
      </c>
      <c r="E1602" s="793" t="str">
        <f t="shared" si="24"/>
        <v>長崎県雲仙市</v>
      </c>
      <c r="F1602" s="792" t="s">
        <v>6350</v>
      </c>
    </row>
    <row r="1603" spans="1:6" x14ac:dyDescent="0.15">
      <c r="A1603" s="792" t="s">
        <v>6314</v>
      </c>
      <c r="B1603" s="792" t="s">
        <v>6351</v>
      </c>
      <c r="C1603" s="792" t="s">
        <v>6316</v>
      </c>
      <c r="D1603" s="792" t="s">
        <v>6352</v>
      </c>
      <c r="E1603" s="793" t="str">
        <f t="shared" ref="E1603:E1666" si="25">CONCATENATE(A1603,B1603)</f>
        <v>長崎県南島原市</v>
      </c>
      <c r="F1603" s="792" t="s">
        <v>6353</v>
      </c>
    </row>
    <row r="1604" spans="1:6" x14ac:dyDescent="0.15">
      <c r="A1604" s="792" t="s">
        <v>6314</v>
      </c>
      <c r="B1604" s="792" t="s">
        <v>6354</v>
      </c>
      <c r="C1604" s="792" t="s">
        <v>6316</v>
      </c>
      <c r="D1604" s="792" t="s">
        <v>6355</v>
      </c>
      <c r="E1604" s="793" t="str">
        <f t="shared" si="25"/>
        <v>長崎県長与町</v>
      </c>
      <c r="F1604" s="792" t="s">
        <v>6356</v>
      </c>
    </row>
    <row r="1605" spans="1:6" x14ac:dyDescent="0.15">
      <c r="A1605" s="792" t="s">
        <v>6314</v>
      </c>
      <c r="B1605" s="792" t="s">
        <v>6357</v>
      </c>
      <c r="C1605" s="792" t="s">
        <v>6316</v>
      </c>
      <c r="D1605" s="792" t="s">
        <v>6358</v>
      </c>
      <c r="E1605" s="793" t="str">
        <f t="shared" si="25"/>
        <v>長崎県時津町</v>
      </c>
      <c r="F1605" s="792" t="s">
        <v>6359</v>
      </c>
    </row>
    <row r="1606" spans="1:6" x14ac:dyDescent="0.15">
      <c r="A1606" s="792" t="s">
        <v>6314</v>
      </c>
      <c r="B1606" s="792" t="s">
        <v>6360</v>
      </c>
      <c r="C1606" s="792" t="s">
        <v>6316</v>
      </c>
      <c r="D1606" s="792" t="s">
        <v>6361</v>
      </c>
      <c r="E1606" s="793" t="str">
        <f t="shared" si="25"/>
        <v>長崎県東彼杵町</v>
      </c>
      <c r="F1606" s="792" t="s">
        <v>6362</v>
      </c>
    </row>
    <row r="1607" spans="1:6" x14ac:dyDescent="0.15">
      <c r="A1607" s="792" t="s">
        <v>6314</v>
      </c>
      <c r="B1607" s="792" t="s">
        <v>6363</v>
      </c>
      <c r="C1607" s="792" t="s">
        <v>6316</v>
      </c>
      <c r="D1607" s="792" t="s">
        <v>6364</v>
      </c>
      <c r="E1607" s="793" t="str">
        <f t="shared" si="25"/>
        <v>長崎県川棚町</v>
      </c>
      <c r="F1607" s="792" t="s">
        <v>6365</v>
      </c>
    </row>
    <row r="1608" spans="1:6" x14ac:dyDescent="0.15">
      <c r="A1608" s="792" t="s">
        <v>6314</v>
      </c>
      <c r="B1608" s="792" t="s">
        <v>6366</v>
      </c>
      <c r="C1608" s="792" t="s">
        <v>6316</v>
      </c>
      <c r="D1608" s="792" t="s">
        <v>6367</v>
      </c>
      <c r="E1608" s="793" t="str">
        <f t="shared" si="25"/>
        <v>長崎県波佐見町</v>
      </c>
      <c r="F1608" s="792" t="s">
        <v>6368</v>
      </c>
    </row>
    <row r="1609" spans="1:6" x14ac:dyDescent="0.15">
      <c r="A1609" s="792" t="s">
        <v>6314</v>
      </c>
      <c r="B1609" s="792" t="s">
        <v>6369</v>
      </c>
      <c r="C1609" s="792" t="s">
        <v>6316</v>
      </c>
      <c r="D1609" s="792" t="s">
        <v>6370</v>
      </c>
      <c r="E1609" s="793" t="str">
        <f t="shared" si="25"/>
        <v>長崎県小値賀町</v>
      </c>
      <c r="F1609" s="792" t="s">
        <v>6371</v>
      </c>
    </row>
    <row r="1610" spans="1:6" x14ac:dyDescent="0.15">
      <c r="A1610" s="792" t="s">
        <v>6314</v>
      </c>
      <c r="B1610" s="792" t="s">
        <v>6372</v>
      </c>
      <c r="C1610" s="792" t="s">
        <v>6316</v>
      </c>
      <c r="D1610" s="792" t="s">
        <v>6373</v>
      </c>
      <c r="E1610" s="793" t="str">
        <f t="shared" si="25"/>
        <v>長崎県佐々町</v>
      </c>
      <c r="F1610" s="792" t="s">
        <v>6374</v>
      </c>
    </row>
    <row r="1611" spans="1:6" x14ac:dyDescent="0.15">
      <c r="A1611" s="792" t="s">
        <v>6314</v>
      </c>
      <c r="B1611" s="792" t="s">
        <v>6375</v>
      </c>
      <c r="C1611" s="792" t="s">
        <v>6316</v>
      </c>
      <c r="D1611" s="792" t="s">
        <v>6376</v>
      </c>
      <c r="E1611" s="793" t="str">
        <f t="shared" si="25"/>
        <v>長崎県新上五島町</v>
      </c>
      <c r="F1611" s="792" t="s">
        <v>6377</v>
      </c>
    </row>
    <row r="1612" spans="1:6" x14ac:dyDescent="0.15">
      <c r="A1612" s="794" t="s">
        <v>6378</v>
      </c>
      <c r="B1612" s="795"/>
      <c r="C1612" s="796" t="s">
        <v>6379</v>
      </c>
      <c r="D1612" s="795"/>
      <c r="E1612" s="793" t="str">
        <f t="shared" si="25"/>
        <v>熊本県</v>
      </c>
      <c r="F1612" s="794" t="s">
        <v>6380</v>
      </c>
    </row>
    <row r="1613" spans="1:6" x14ac:dyDescent="0.15">
      <c r="A1613" s="792" t="s">
        <v>6381</v>
      </c>
      <c r="B1613" s="792" t="s">
        <v>6382</v>
      </c>
      <c r="C1613" s="792" t="s">
        <v>6383</v>
      </c>
      <c r="D1613" s="792" t="s">
        <v>6384</v>
      </c>
      <c r="E1613" s="793" t="str">
        <f t="shared" si="25"/>
        <v>熊本県熊本市</v>
      </c>
      <c r="F1613" s="792" t="s">
        <v>6385</v>
      </c>
    </row>
    <row r="1614" spans="1:6" x14ac:dyDescent="0.15">
      <c r="A1614" s="792" t="s">
        <v>6381</v>
      </c>
      <c r="B1614" s="792" t="s">
        <v>6386</v>
      </c>
      <c r="C1614" s="792" t="s">
        <v>6383</v>
      </c>
      <c r="D1614" s="792" t="s">
        <v>6387</v>
      </c>
      <c r="E1614" s="793" t="str">
        <f t="shared" si="25"/>
        <v>熊本県八代市</v>
      </c>
      <c r="F1614" s="792" t="s">
        <v>6388</v>
      </c>
    </row>
    <row r="1615" spans="1:6" x14ac:dyDescent="0.15">
      <c r="A1615" s="792" t="s">
        <v>6381</v>
      </c>
      <c r="B1615" s="792" t="s">
        <v>6389</v>
      </c>
      <c r="C1615" s="792" t="s">
        <v>6383</v>
      </c>
      <c r="D1615" s="792" t="s">
        <v>6390</v>
      </c>
      <c r="E1615" s="793" t="str">
        <f t="shared" si="25"/>
        <v>熊本県人吉市</v>
      </c>
      <c r="F1615" s="792" t="s">
        <v>6391</v>
      </c>
    </row>
    <row r="1616" spans="1:6" x14ac:dyDescent="0.15">
      <c r="A1616" s="792" t="s">
        <v>6381</v>
      </c>
      <c r="B1616" s="792" t="s">
        <v>6392</v>
      </c>
      <c r="C1616" s="792" t="s">
        <v>6383</v>
      </c>
      <c r="D1616" s="792" t="s">
        <v>6393</v>
      </c>
      <c r="E1616" s="793" t="str">
        <f t="shared" si="25"/>
        <v>熊本県荒尾市</v>
      </c>
      <c r="F1616" s="792" t="s">
        <v>6394</v>
      </c>
    </row>
    <row r="1617" spans="1:6" x14ac:dyDescent="0.15">
      <c r="A1617" s="792" t="s">
        <v>6381</v>
      </c>
      <c r="B1617" s="792" t="s">
        <v>6395</v>
      </c>
      <c r="C1617" s="792" t="s">
        <v>6383</v>
      </c>
      <c r="D1617" s="792" t="s">
        <v>6396</v>
      </c>
      <c r="E1617" s="793" t="str">
        <f t="shared" si="25"/>
        <v>熊本県水俣市</v>
      </c>
      <c r="F1617" s="792" t="s">
        <v>6397</v>
      </c>
    </row>
    <row r="1618" spans="1:6" x14ac:dyDescent="0.15">
      <c r="A1618" s="792" t="s">
        <v>6381</v>
      </c>
      <c r="B1618" s="792" t="s">
        <v>6398</v>
      </c>
      <c r="C1618" s="792" t="s">
        <v>6383</v>
      </c>
      <c r="D1618" s="792" t="s">
        <v>6399</v>
      </c>
      <c r="E1618" s="793" t="str">
        <f t="shared" si="25"/>
        <v>熊本県玉名市</v>
      </c>
      <c r="F1618" s="792" t="s">
        <v>6400</v>
      </c>
    </row>
    <row r="1619" spans="1:6" x14ac:dyDescent="0.15">
      <c r="A1619" s="792" t="s">
        <v>6381</v>
      </c>
      <c r="B1619" s="792" t="s">
        <v>6401</v>
      </c>
      <c r="C1619" s="792" t="s">
        <v>6383</v>
      </c>
      <c r="D1619" s="792" t="s">
        <v>6402</v>
      </c>
      <c r="E1619" s="793" t="str">
        <f t="shared" si="25"/>
        <v>熊本県山鹿市</v>
      </c>
      <c r="F1619" s="792" t="s">
        <v>6403</v>
      </c>
    </row>
    <row r="1620" spans="1:6" x14ac:dyDescent="0.15">
      <c r="A1620" s="792" t="s">
        <v>6381</v>
      </c>
      <c r="B1620" s="792" t="s">
        <v>6404</v>
      </c>
      <c r="C1620" s="792" t="s">
        <v>6383</v>
      </c>
      <c r="D1620" s="792" t="s">
        <v>6405</v>
      </c>
      <c r="E1620" s="793" t="str">
        <f t="shared" si="25"/>
        <v>熊本県菊池市</v>
      </c>
      <c r="F1620" s="792" t="s">
        <v>6406</v>
      </c>
    </row>
    <row r="1621" spans="1:6" x14ac:dyDescent="0.15">
      <c r="A1621" s="792" t="s">
        <v>6381</v>
      </c>
      <c r="B1621" s="792" t="s">
        <v>6407</v>
      </c>
      <c r="C1621" s="792" t="s">
        <v>6383</v>
      </c>
      <c r="D1621" s="792" t="s">
        <v>6408</v>
      </c>
      <c r="E1621" s="793" t="str">
        <f t="shared" si="25"/>
        <v>熊本県宇土市</v>
      </c>
      <c r="F1621" s="792" t="s">
        <v>6409</v>
      </c>
    </row>
    <row r="1622" spans="1:6" x14ac:dyDescent="0.15">
      <c r="A1622" s="792" t="s">
        <v>6381</v>
      </c>
      <c r="B1622" s="792" t="s">
        <v>6410</v>
      </c>
      <c r="C1622" s="792" t="s">
        <v>6383</v>
      </c>
      <c r="D1622" s="792" t="s">
        <v>6411</v>
      </c>
      <c r="E1622" s="793" t="str">
        <f t="shared" si="25"/>
        <v>熊本県上天草市</v>
      </c>
      <c r="F1622" s="792" t="s">
        <v>6412</v>
      </c>
    </row>
    <row r="1623" spans="1:6" x14ac:dyDescent="0.15">
      <c r="A1623" s="792" t="s">
        <v>6381</v>
      </c>
      <c r="B1623" s="792" t="s">
        <v>6413</v>
      </c>
      <c r="C1623" s="792" t="s">
        <v>6383</v>
      </c>
      <c r="D1623" s="792" t="s">
        <v>6414</v>
      </c>
      <c r="E1623" s="793" t="str">
        <f t="shared" si="25"/>
        <v>熊本県宇城市</v>
      </c>
      <c r="F1623" s="792" t="s">
        <v>6415</v>
      </c>
    </row>
    <row r="1624" spans="1:6" x14ac:dyDescent="0.15">
      <c r="A1624" s="792" t="s">
        <v>6381</v>
      </c>
      <c r="B1624" s="792" t="s">
        <v>6416</v>
      </c>
      <c r="C1624" s="792" t="s">
        <v>6383</v>
      </c>
      <c r="D1624" s="792" t="s">
        <v>6417</v>
      </c>
      <c r="E1624" s="793" t="str">
        <f t="shared" si="25"/>
        <v>熊本県阿蘇市</v>
      </c>
      <c r="F1624" s="792" t="s">
        <v>6418</v>
      </c>
    </row>
    <row r="1625" spans="1:6" x14ac:dyDescent="0.15">
      <c r="A1625" s="792" t="s">
        <v>6381</v>
      </c>
      <c r="B1625" s="792" t="s">
        <v>6419</v>
      </c>
      <c r="C1625" s="792" t="s">
        <v>6383</v>
      </c>
      <c r="D1625" s="792" t="s">
        <v>6420</v>
      </c>
      <c r="E1625" s="793" t="str">
        <f t="shared" si="25"/>
        <v>熊本県天草市</v>
      </c>
      <c r="F1625" s="792" t="s">
        <v>6421</v>
      </c>
    </row>
    <row r="1626" spans="1:6" x14ac:dyDescent="0.15">
      <c r="A1626" s="792" t="s">
        <v>6381</v>
      </c>
      <c r="B1626" s="792" t="s">
        <v>6422</v>
      </c>
      <c r="C1626" s="792" t="s">
        <v>6383</v>
      </c>
      <c r="D1626" s="792" t="s">
        <v>6423</v>
      </c>
      <c r="E1626" s="793" t="str">
        <f t="shared" si="25"/>
        <v>熊本県合志市</v>
      </c>
      <c r="F1626" s="792" t="s">
        <v>6424</v>
      </c>
    </row>
    <row r="1627" spans="1:6" x14ac:dyDescent="0.15">
      <c r="A1627" s="792" t="s">
        <v>6381</v>
      </c>
      <c r="B1627" s="792" t="s">
        <v>2401</v>
      </c>
      <c r="C1627" s="792" t="s">
        <v>6383</v>
      </c>
      <c r="D1627" s="792" t="s">
        <v>2402</v>
      </c>
      <c r="E1627" s="793" t="str">
        <f t="shared" si="25"/>
        <v>熊本県美里町</v>
      </c>
      <c r="F1627" s="792" t="s">
        <v>6425</v>
      </c>
    </row>
    <row r="1628" spans="1:6" x14ac:dyDescent="0.15">
      <c r="A1628" s="792" t="s">
        <v>6381</v>
      </c>
      <c r="B1628" s="792" t="s">
        <v>6426</v>
      </c>
      <c r="C1628" s="792" t="s">
        <v>6383</v>
      </c>
      <c r="D1628" s="792" t="s">
        <v>6427</v>
      </c>
      <c r="E1628" s="793" t="str">
        <f t="shared" si="25"/>
        <v>熊本県玉東町</v>
      </c>
      <c r="F1628" s="792" t="s">
        <v>6428</v>
      </c>
    </row>
    <row r="1629" spans="1:6" x14ac:dyDescent="0.15">
      <c r="A1629" s="792" t="s">
        <v>6381</v>
      </c>
      <c r="B1629" s="792" t="s">
        <v>6429</v>
      </c>
      <c r="C1629" s="792" t="s">
        <v>6383</v>
      </c>
      <c r="D1629" s="792" t="s">
        <v>6430</v>
      </c>
      <c r="E1629" s="793" t="str">
        <f t="shared" si="25"/>
        <v>熊本県南関町</v>
      </c>
      <c r="F1629" s="792" t="s">
        <v>6431</v>
      </c>
    </row>
    <row r="1630" spans="1:6" x14ac:dyDescent="0.15">
      <c r="A1630" s="792" t="s">
        <v>6381</v>
      </c>
      <c r="B1630" s="792" t="s">
        <v>6432</v>
      </c>
      <c r="C1630" s="792" t="s">
        <v>6383</v>
      </c>
      <c r="D1630" s="792" t="s">
        <v>6433</v>
      </c>
      <c r="E1630" s="793" t="str">
        <f t="shared" si="25"/>
        <v>熊本県長洲町</v>
      </c>
      <c r="F1630" s="792" t="s">
        <v>6434</v>
      </c>
    </row>
    <row r="1631" spans="1:6" x14ac:dyDescent="0.15">
      <c r="A1631" s="792" t="s">
        <v>6381</v>
      </c>
      <c r="B1631" s="792" t="s">
        <v>6435</v>
      </c>
      <c r="C1631" s="792" t="s">
        <v>6383</v>
      </c>
      <c r="D1631" s="792" t="s">
        <v>6436</v>
      </c>
      <c r="E1631" s="793" t="str">
        <f t="shared" si="25"/>
        <v>熊本県和水町</v>
      </c>
      <c r="F1631" s="792" t="s">
        <v>6437</v>
      </c>
    </row>
    <row r="1632" spans="1:6" x14ac:dyDescent="0.15">
      <c r="A1632" s="792" t="s">
        <v>6381</v>
      </c>
      <c r="B1632" s="792" t="s">
        <v>6438</v>
      </c>
      <c r="C1632" s="792" t="s">
        <v>6383</v>
      </c>
      <c r="D1632" s="792" t="s">
        <v>6439</v>
      </c>
      <c r="E1632" s="793" t="str">
        <f t="shared" si="25"/>
        <v>熊本県大津町</v>
      </c>
      <c r="F1632" s="792" t="s">
        <v>6440</v>
      </c>
    </row>
    <row r="1633" spans="1:6" x14ac:dyDescent="0.15">
      <c r="A1633" s="792" t="s">
        <v>6381</v>
      </c>
      <c r="B1633" s="792" t="s">
        <v>6441</v>
      </c>
      <c r="C1633" s="792" t="s">
        <v>6383</v>
      </c>
      <c r="D1633" s="792" t="s">
        <v>6442</v>
      </c>
      <c r="E1633" s="793" t="str">
        <f t="shared" si="25"/>
        <v>熊本県菊陽町</v>
      </c>
      <c r="F1633" s="792" t="s">
        <v>6443</v>
      </c>
    </row>
    <row r="1634" spans="1:6" x14ac:dyDescent="0.15">
      <c r="A1634" s="792" t="s">
        <v>6381</v>
      </c>
      <c r="B1634" s="792" t="s">
        <v>6444</v>
      </c>
      <c r="C1634" s="792" t="s">
        <v>6383</v>
      </c>
      <c r="D1634" s="792" t="s">
        <v>6445</v>
      </c>
      <c r="E1634" s="793" t="str">
        <f t="shared" si="25"/>
        <v>熊本県南小国町</v>
      </c>
      <c r="F1634" s="792" t="s">
        <v>6446</v>
      </c>
    </row>
    <row r="1635" spans="1:6" x14ac:dyDescent="0.15">
      <c r="A1635" s="792" t="s">
        <v>6381</v>
      </c>
      <c r="B1635" s="792" t="s">
        <v>2582</v>
      </c>
      <c r="C1635" s="792" t="s">
        <v>6383</v>
      </c>
      <c r="D1635" s="792" t="s">
        <v>2583</v>
      </c>
      <c r="E1635" s="793" t="str">
        <f t="shared" si="25"/>
        <v>熊本県小国町</v>
      </c>
      <c r="F1635" s="792" t="s">
        <v>6447</v>
      </c>
    </row>
    <row r="1636" spans="1:6" x14ac:dyDescent="0.15">
      <c r="A1636" s="792" t="s">
        <v>6381</v>
      </c>
      <c r="B1636" s="792" t="s">
        <v>6448</v>
      </c>
      <c r="C1636" s="792" t="s">
        <v>6383</v>
      </c>
      <c r="D1636" s="792" t="s">
        <v>6449</v>
      </c>
      <c r="E1636" s="793" t="str">
        <f t="shared" si="25"/>
        <v>熊本県産山村</v>
      </c>
      <c r="F1636" s="792" t="s">
        <v>6450</v>
      </c>
    </row>
    <row r="1637" spans="1:6" x14ac:dyDescent="0.15">
      <c r="A1637" s="792" t="s">
        <v>6381</v>
      </c>
      <c r="B1637" s="792" t="s">
        <v>4222</v>
      </c>
      <c r="C1637" s="792" t="s">
        <v>6383</v>
      </c>
      <c r="D1637" s="792" t="s">
        <v>4223</v>
      </c>
      <c r="E1637" s="793" t="str">
        <f t="shared" si="25"/>
        <v>熊本県高森町</v>
      </c>
      <c r="F1637" s="792" t="s">
        <v>6451</v>
      </c>
    </row>
    <row r="1638" spans="1:6" x14ac:dyDescent="0.15">
      <c r="A1638" s="792" t="s">
        <v>6381</v>
      </c>
      <c r="B1638" s="792" t="s">
        <v>6452</v>
      </c>
      <c r="C1638" s="792" t="s">
        <v>6383</v>
      </c>
      <c r="D1638" s="792" t="s">
        <v>6453</v>
      </c>
      <c r="E1638" s="793" t="str">
        <f t="shared" si="25"/>
        <v>熊本県西原村</v>
      </c>
      <c r="F1638" s="792" t="s">
        <v>6454</v>
      </c>
    </row>
    <row r="1639" spans="1:6" x14ac:dyDescent="0.15">
      <c r="A1639" s="792" t="s">
        <v>6381</v>
      </c>
      <c r="B1639" s="792" t="s">
        <v>6455</v>
      </c>
      <c r="C1639" s="792" t="s">
        <v>6383</v>
      </c>
      <c r="D1639" s="792" t="s">
        <v>6456</v>
      </c>
      <c r="E1639" s="793" t="str">
        <f t="shared" si="25"/>
        <v>熊本県南阿蘇村</v>
      </c>
      <c r="F1639" s="792" t="s">
        <v>6457</v>
      </c>
    </row>
    <row r="1640" spans="1:6" x14ac:dyDescent="0.15">
      <c r="A1640" s="792" t="s">
        <v>6381</v>
      </c>
      <c r="B1640" s="792" t="s">
        <v>6458</v>
      </c>
      <c r="C1640" s="792" t="s">
        <v>6383</v>
      </c>
      <c r="D1640" s="792" t="s">
        <v>6459</v>
      </c>
      <c r="E1640" s="793" t="str">
        <f t="shared" si="25"/>
        <v>熊本県御船町</v>
      </c>
      <c r="F1640" s="792" t="s">
        <v>6460</v>
      </c>
    </row>
    <row r="1641" spans="1:6" x14ac:dyDescent="0.15">
      <c r="A1641" s="792" t="s">
        <v>6381</v>
      </c>
      <c r="B1641" s="792" t="s">
        <v>6461</v>
      </c>
      <c r="C1641" s="792" t="s">
        <v>6383</v>
      </c>
      <c r="D1641" s="792" t="s">
        <v>6462</v>
      </c>
      <c r="E1641" s="793" t="str">
        <f t="shared" si="25"/>
        <v>熊本県嘉島町</v>
      </c>
      <c r="F1641" s="792" t="s">
        <v>6463</v>
      </c>
    </row>
    <row r="1642" spans="1:6" x14ac:dyDescent="0.15">
      <c r="A1642" s="792" t="s">
        <v>6381</v>
      </c>
      <c r="B1642" s="792" t="s">
        <v>6464</v>
      </c>
      <c r="C1642" s="792" t="s">
        <v>6383</v>
      </c>
      <c r="D1642" s="792" t="s">
        <v>6465</v>
      </c>
      <c r="E1642" s="793" t="str">
        <f t="shared" si="25"/>
        <v>熊本県益城町</v>
      </c>
      <c r="F1642" s="792" t="s">
        <v>6466</v>
      </c>
    </row>
    <row r="1643" spans="1:6" x14ac:dyDescent="0.15">
      <c r="A1643" s="792" t="s">
        <v>6381</v>
      </c>
      <c r="B1643" s="792" t="s">
        <v>6467</v>
      </c>
      <c r="C1643" s="792" t="s">
        <v>6383</v>
      </c>
      <c r="D1643" s="792" t="s">
        <v>6468</v>
      </c>
      <c r="E1643" s="793" t="str">
        <f t="shared" si="25"/>
        <v>熊本県甲佐町</v>
      </c>
      <c r="F1643" s="792" t="s">
        <v>6469</v>
      </c>
    </row>
    <row r="1644" spans="1:6" x14ac:dyDescent="0.15">
      <c r="A1644" s="792" t="s">
        <v>6381</v>
      </c>
      <c r="B1644" s="792" t="s">
        <v>6470</v>
      </c>
      <c r="C1644" s="792" t="s">
        <v>6383</v>
      </c>
      <c r="D1644" s="792" t="s">
        <v>6471</v>
      </c>
      <c r="E1644" s="793" t="str">
        <f t="shared" si="25"/>
        <v>熊本県山都町</v>
      </c>
      <c r="F1644" s="792" t="s">
        <v>6472</v>
      </c>
    </row>
    <row r="1645" spans="1:6" x14ac:dyDescent="0.15">
      <c r="A1645" s="792" t="s">
        <v>6381</v>
      </c>
      <c r="B1645" s="792" t="s">
        <v>6473</v>
      </c>
      <c r="C1645" s="792" t="s">
        <v>6383</v>
      </c>
      <c r="D1645" s="792" t="s">
        <v>6474</v>
      </c>
      <c r="E1645" s="793" t="str">
        <f t="shared" si="25"/>
        <v>熊本県氷川町</v>
      </c>
      <c r="F1645" s="792" t="s">
        <v>6475</v>
      </c>
    </row>
    <row r="1646" spans="1:6" x14ac:dyDescent="0.15">
      <c r="A1646" s="792" t="s">
        <v>6381</v>
      </c>
      <c r="B1646" s="792" t="s">
        <v>6476</v>
      </c>
      <c r="C1646" s="792" t="s">
        <v>6383</v>
      </c>
      <c r="D1646" s="792" t="s">
        <v>6477</v>
      </c>
      <c r="E1646" s="793" t="str">
        <f t="shared" si="25"/>
        <v>熊本県芦北町</v>
      </c>
      <c r="F1646" s="792" t="s">
        <v>6478</v>
      </c>
    </row>
    <row r="1647" spans="1:6" x14ac:dyDescent="0.15">
      <c r="A1647" s="792" t="s">
        <v>6381</v>
      </c>
      <c r="B1647" s="792" t="s">
        <v>6479</v>
      </c>
      <c r="C1647" s="792" t="s">
        <v>6383</v>
      </c>
      <c r="D1647" s="792" t="s">
        <v>6480</v>
      </c>
      <c r="E1647" s="793" t="str">
        <f t="shared" si="25"/>
        <v>熊本県津奈木町</v>
      </c>
      <c r="F1647" s="792" t="s">
        <v>6481</v>
      </c>
    </row>
    <row r="1648" spans="1:6" x14ac:dyDescent="0.15">
      <c r="A1648" s="792" t="s">
        <v>6381</v>
      </c>
      <c r="B1648" s="792" t="s">
        <v>6482</v>
      </c>
      <c r="C1648" s="792" t="s">
        <v>6383</v>
      </c>
      <c r="D1648" s="792" t="s">
        <v>6483</v>
      </c>
      <c r="E1648" s="793" t="str">
        <f t="shared" si="25"/>
        <v>熊本県錦町</v>
      </c>
      <c r="F1648" s="792" t="s">
        <v>6484</v>
      </c>
    </row>
    <row r="1649" spans="1:6" x14ac:dyDescent="0.15">
      <c r="A1649" s="792" t="s">
        <v>6381</v>
      </c>
      <c r="B1649" s="792" t="s">
        <v>6485</v>
      </c>
      <c r="C1649" s="792" t="s">
        <v>6383</v>
      </c>
      <c r="D1649" s="792" t="s">
        <v>6486</v>
      </c>
      <c r="E1649" s="793" t="str">
        <f t="shared" si="25"/>
        <v>熊本県多良木町</v>
      </c>
      <c r="F1649" s="792" t="s">
        <v>6487</v>
      </c>
    </row>
    <row r="1650" spans="1:6" x14ac:dyDescent="0.15">
      <c r="A1650" s="792" t="s">
        <v>6381</v>
      </c>
      <c r="B1650" s="792" t="s">
        <v>6488</v>
      </c>
      <c r="C1650" s="792" t="s">
        <v>6383</v>
      </c>
      <c r="D1650" s="792" t="s">
        <v>6489</v>
      </c>
      <c r="E1650" s="793" t="str">
        <f t="shared" si="25"/>
        <v>熊本県湯前町</v>
      </c>
      <c r="F1650" s="792" t="s">
        <v>6490</v>
      </c>
    </row>
    <row r="1651" spans="1:6" x14ac:dyDescent="0.15">
      <c r="A1651" s="792" t="s">
        <v>6381</v>
      </c>
      <c r="B1651" s="792" t="s">
        <v>6491</v>
      </c>
      <c r="C1651" s="792" t="s">
        <v>6383</v>
      </c>
      <c r="D1651" s="792" t="s">
        <v>6492</v>
      </c>
      <c r="E1651" s="793" t="str">
        <f t="shared" si="25"/>
        <v>熊本県水上村</v>
      </c>
      <c r="F1651" s="792" t="s">
        <v>6493</v>
      </c>
    </row>
    <row r="1652" spans="1:6" x14ac:dyDescent="0.15">
      <c r="A1652" s="792" t="s">
        <v>6381</v>
      </c>
      <c r="B1652" s="792" t="s">
        <v>6494</v>
      </c>
      <c r="C1652" s="792" t="s">
        <v>6383</v>
      </c>
      <c r="D1652" s="792" t="s">
        <v>6495</v>
      </c>
      <c r="E1652" s="793" t="str">
        <f t="shared" si="25"/>
        <v>熊本県相良村</v>
      </c>
      <c r="F1652" s="792" t="s">
        <v>6496</v>
      </c>
    </row>
    <row r="1653" spans="1:6" x14ac:dyDescent="0.15">
      <c r="A1653" s="792" t="s">
        <v>6381</v>
      </c>
      <c r="B1653" s="792" t="s">
        <v>6497</v>
      </c>
      <c r="C1653" s="792" t="s">
        <v>6383</v>
      </c>
      <c r="D1653" s="792" t="s">
        <v>6498</v>
      </c>
      <c r="E1653" s="793" t="str">
        <f t="shared" si="25"/>
        <v>熊本県五木村</v>
      </c>
      <c r="F1653" s="792" t="s">
        <v>6499</v>
      </c>
    </row>
    <row r="1654" spans="1:6" x14ac:dyDescent="0.15">
      <c r="A1654" s="792" t="s">
        <v>6381</v>
      </c>
      <c r="B1654" s="792" t="s">
        <v>6500</v>
      </c>
      <c r="C1654" s="792" t="s">
        <v>6383</v>
      </c>
      <c r="D1654" s="792" t="s">
        <v>6501</v>
      </c>
      <c r="E1654" s="793" t="str">
        <f t="shared" si="25"/>
        <v>熊本県山江村</v>
      </c>
      <c r="F1654" s="792" t="s">
        <v>6502</v>
      </c>
    </row>
    <row r="1655" spans="1:6" x14ac:dyDescent="0.15">
      <c r="A1655" s="792" t="s">
        <v>6381</v>
      </c>
      <c r="B1655" s="792" t="s">
        <v>6503</v>
      </c>
      <c r="C1655" s="792" t="s">
        <v>6383</v>
      </c>
      <c r="D1655" s="792" t="s">
        <v>6504</v>
      </c>
      <c r="E1655" s="793" t="str">
        <f t="shared" si="25"/>
        <v>熊本県球磨村</v>
      </c>
      <c r="F1655" s="792" t="s">
        <v>6505</v>
      </c>
    </row>
    <row r="1656" spans="1:6" x14ac:dyDescent="0.15">
      <c r="A1656" s="792" t="s">
        <v>6381</v>
      </c>
      <c r="B1656" s="792" t="s">
        <v>6506</v>
      </c>
      <c r="C1656" s="792" t="s">
        <v>6383</v>
      </c>
      <c r="D1656" s="792" t="s">
        <v>6507</v>
      </c>
      <c r="E1656" s="793" t="str">
        <f t="shared" si="25"/>
        <v>熊本県あさぎり町</v>
      </c>
      <c r="F1656" s="792" t="s">
        <v>6508</v>
      </c>
    </row>
    <row r="1657" spans="1:6" x14ac:dyDescent="0.15">
      <c r="A1657" s="792" t="s">
        <v>6381</v>
      </c>
      <c r="B1657" s="792" t="s">
        <v>6509</v>
      </c>
      <c r="C1657" s="792" t="s">
        <v>6383</v>
      </c>
      <c r="D1657" s="792" t="s">
        <v>6510</v>
      </c>
      <c r="E1657" s="793" t="str">
        <f t="shared" si="25"/>
        <v>熊本県苓北町</v>
      </c>
      <c r="F1657" s="792" t="s">
        <v>6511</v>
      </c>
    </row>
    <row r="1658" spans="1:6" x14ac:dyDescent="0.15">
      <c r="A1658" s="794" t="s">
        <v>6512</v>
      </c>
      <c r="B1658" s="795"/>
      <c r="C1658" s="796" t="s">
        <v>6513</v>
      </c>
      <c r="D1658" s="795"/>
      <c r="E1658" s="793" t="str">
        <f t="shared" si="25"/>
        <v>大分県</v>
      </c>
      <c r="F1658" s="794" t="s">
        <v>6514</v>
      </c>
    </row>
    <row r="1659" spans="1:6" x14ac:dyDescent="0.15">
      <c r="A1659" s="792" t="s">
        <v>6515</v>
      </c>
      <c r="B1659" s="792" t="s">
        <v>6516</v>
      </c>
      <c r="C1659" s="792" t="s">
        <v>6517</v>
      </c>
      <c r="D1659" s="792" t="s">
        <v>6518</v>
      </c>
      <c r="E1659" s="793" t="str">
        <f t="shared" si="25"/>
        <v>大分県大分市</v>
      </c>
      <c r="F1659" s="792" t="s">
        <v>6519</v>
      </c>
    </row>
    <row r="1660" spans="1:6" x14ac:dyDescent="0.15">
      <c r="A1660" s="792" t="s">
        <v>6515</v>
      </c>
      <c r="B1660" s="792" t="s">
        <v>6520</v>
      </c>
      <c r="C1660" s="792" t="s">
        <v>6517</v>
      </c>
      <c r="D1660" s="792" t="s">
        <v>6521</v>
      </c>
      <c r="E1660" s="793" t="str">
        <f t="shared" si="25"/>
        <v>大分県別府市</v>
      </c>
      <c r="F1660" s="792" t="s">
        <v>6522</v>
      </c>
    </row>
    <row r="1661" spans="1:6" x14ac:dyDescent="0.15">
      <c r="A1661" s="792" t="s">
        <v>6515</v>
      </c>
      <c r="B1661" s="792" t="s">
        <v>6523</v>
      </c>
      <c r="C1661" s="792" t="s">
        <v>6517</v>
      </c>
      <c r="D1661" s="792" t="s">
        <v>6524</v>
      </c>
      <c r="E1661" s="793" t="str">
        <f t="shared" si="25"/>
        <v>大分県中津市</v>
      </c>
      <c r="F1661" s="792" t="s">
        <v>6525</v>
      </c>
    </row>
    <row r="1662" spans="1:6" x14ac:dyDescent="0.15">
      <c r="A1662" s="792" t="s">
        <v>6515</v>
      </c>
      <c r="B1662" s="792" t="s">
        <v>6526</v>
      </c>
      <c r="C1662" s="792" t="s">
        <v>6517</v>
      </c>
      <c r="D1662" s="792" t="s">
        <v>6527</v>
      </c>
      <c r="E1662" s="793" t="str">
        <f t="shared" si="25"/>
        <v>大分県日田市</v>
      </c>
      <c r="F1662" s="792" t="s">
        <v>6528</v>
      </c>
    </row>
    <row r="1663" spans="1:6" x14ac:dyDescent="0.15">
      <c r="A1663" s="792" t="s">
        <v>6515</v>
      </c>
      <c r="B1663" s="792" t="s">
        <v>6529</v>
      </c>
      <c r="C1663" s="792" t="s">
        <v>6517</v>
      </c>
      <c r="D1663" s="792" t="s">
        <v>6530</v>
      </c>
      <c r="E1663" s="793" t="str">
        <f t="shared" si="25"/>
        <v>大分県佐伯市</v>
      </c>
      <c r="F1663" s="792" t="s">
        <v>6531</v>
      </c>
    </row>
    <row r="1664" spans="1:6" x14ac:dyDescent="0.15">
      <c r="A1664" s="792" t="s">
        <v>6515</v>
      </c>
      <c r="B1664" s="792" t="s">
        <v>6532</v>
      </c>
      <c r="C1664" s="792" t="s">
        <v>6517</v>
      </c>
      <c r="D1664" s="792" t="s">
        <v>6533</v>
      </c>
      <c r="E1664" s="793" t="str">
        <f t="shared" si="25"/>
        <v>大分県臼杵市</v>
      </c>
      <c r="F1664" s="792" t="s">
        <v>6534</v>
      </c>
    </row>
    <row r="1665" spans="1:6" x14ac:dyDescent="0.15">
      <c r="A1665" s="792" t="s">
        <v>6515</v>
      </c>
      <c r="B1665" s="792" t="s">
        <v>6535</v>
      </c>
      <c r="C1665" s="792" t="s">
        <v>6517</v>
      </c>
      <c r="D1665" s="792" t="s">
        <v>6536</v>
      </c>
      <c r="E1665" s="793" t="str">
        <f t="shared" si="25"/>
        <v>大分県津久見市</v>
      </c>
      <c r="F1665" s="792" t="s">
        <v>6537</v>
      </c>
    </row>
    <row r="1666" spans="1:6" x14ac:dyDescent="0.15">
      <c r="A1666" s="792" t="s">
        <v>6515</v>
      </c>
      <c r="B1666" s="792" t="s">
        <v>6538</v>
      </c>
      <c r="C1666" s="792" t="s">
        <v>6517</v>
      </c>
      <c r="D1666" s="792" t="s">
        <v>6539</v>
      </c>
      <c r="E1666" s="793" t="str">
        <f t="shared" si="25"/>
        <v>大分県竹田市</v>
      </c>
      <c r="F1666" s="792" t="s">
        <v>6540</v>
      </c>
    </row>
    <row r="1667" spans="1:6" x14ac:dyDescent="0.15">
      <c r="A1667" s="792" t="s">
        <v>6515</v>
      </c>
      <c r="B1667" s="792" t="s">
        <v>6541</v>
      </c>
      <c r="C1667" s="792" t="s">
        <v>6517</v>
      </c>
      <c r="D1667" s="792" t="s">
        <v>6542</v>
      </c>
      <c r="E1667" s="793" t="str">
        <f t="shared" ref="E1667:E1730" si="26">CONCATENATE(A1667,B1667)</f>
        <v>大分県豊後高田市</v>
      </c>
      <c r="F1667" s="792" t="s">
        <v>6543</v>
      </c>
    </row>
    <row r="1668" spans="1:6" x14ac:dyDescent="0.15">
      <c r="A1668" s="792" t="s">
        <v>6515</v>
      </c>
      <c r="B1668" s="792" t="s">
        <v>6544</v>
      </c>
      <c r="C1668" s="792" t="s">
        <v>6517</v>
      </c>
      <c r="D1668" s="792" t="s">
        <v>6545</v>
      </c>
      <c r="E1668" s="793" t="str">
        <f t="shared" si="26"/>
        <v>大分県杵築市</v>
      </c>
      <c r="F1668" s="792" t="s">
        <v>6546</v>
      </c>
    </row>
    <row r="1669" spans="1:6" x14ac:dyDescent="0.15">
      <c r="A1669" s="792" t="s">
        <v>6515</v>
      </c>
      <c r="B1669" s="792" t="s">
        <v>6547</v>
      </c>
      <c r="C1669" s="792" t="s">
        <v>6517</v>
      </c>
      <c r="D1669" s="792" t="s">
        <v>6548</v>
      </c>
      <c r="E1669" s="793" t="str">
        <f t="shared" si="26"/>
        <v>大分県宇佐市</v>
      </c>
      <c r="F1669" s="792" t="s">
        <v>6549</v>
      </c>
    </row>
    <row r="1670" spans="1:6" x14ac:dyDescent="0.15">
      <c r="A1670" s="792" t="s">
        <v>6515</v>
      </c>
      <c r="B1670" s="792" t="s">
        <v>6550</v>
      </c>
      <c r="C1670" s="792" t="s">
        <v>6517</v>
      </c>
      <c r="D1670" s="792" t="s">
        <v>6551</v>
      </c>
      <c r="E1670" s="793" t="str">
        <f t="shared" si="26"/>
        <v>大分県豊後大野市</v>
      </c>
      <c r="F1670" s="792" t="s">
        <v>6552</v>
      </c>
    </row>
    <row r="1671" spans="1:6" x14ac:dyDescent="0.15">
      <c r="A1671" s="792" t="s">
        <v>6515</v>
      </c>
      <c r="B1671" s="792" t="s">
        <v>6553</v>
      </c>
      <c r="C1671" s="792" t="s">
        <v>6517</v>
      </c>
      <c r="D1671" s="792" t="s">
        <v>6554</v>
      </c>
      <c r="E1671" s="793" t="str">
        <f t="shared" si="26"/>
        <v>大分県由布市</v>
      </c>
      <c r="F1671" s="792" t="s">
        <v>6555</v>
      </c>
    </row>
    <row r="1672" spans="1:6" x14ac:dyDescent="0.15">
      <c r="A1672" s="792" t="s">
        <v>6515</v>
      </c>
      <c r="B1672" s="792" t="s">
        <v>6556</v>
      </c>
      <c r="C1672" s="792" t="s">
        <v>6517</v>
      </c>
      <c r="D1672" s="792" t="s">
        <v>6557</v>
      </c>
      <c r="E1672" s="793" t="str">
        <f t="shared" si="26"/>
        <v>大分県国東市</v>
      </c>
      <c r="F1672" s="792" t="s">
        <v>6558</v>
      </c>
    </row>
    <row r="1673" spans="1:6" x14ac:dyDescent="0.15">
      <c r="A1673" s="792" t="s">
        <v>6515</v>
      </c>
      <c r="B1673" s="792" t="s">
        <v>6559</v>
      </c>
      <c r="C1673" s="792" t="s">
        <v>6517</v>
      </c>
      <c r="D1673" s="792" t="s">
        <v>6560</v>
      </c>
      <c r="E1673" s="793" t="str">
        <f t="shared" si="26"/>
        <v>大分県姫島村</v>
      </c>
      <c r="F1673" s="792" t="s">
        <v>6561</v>
      </c>
    </row>
    <row r="1674" spans="1:6" x14ac:dyDescent="0.15">
      <c r="A1674" s="792" t="s">
        <v>6515</v>
      </c>
      <c r="B1674" s="792" t="s">
        <v>6562</v>
      </c>
      <c r="C1674" s="792" t="s">
        <v>6517</v>
      </c>
      <c r="D1674" s="792" t="s">
        <v>6563</v>
      </c>
      <c r="E1674" s="793" t="str">
        <f t="shared" si="26"/>
        <v>大分県日出町</v>
      </c>
      <c r="F1674" s="792" t="s">
        <v>6564</v>
      </c>
    </row>
    <row r="1675" spans="1:6" x14ac:dyDescent="0.15">
      <c r="A1675" s="792" t="s">
        <v>6515</v>
      </c>
      <c r="B1675" s="792" t="s">
        <v>6565</v>
      </c>
      <c r="C1675" s="792" t="s">
        <v>6517</v>
      </c>
      <c r="D1675" s="792" t="s">
        <v>6566</v>
      </c>
      <c r="E1675" s="793" t="str">
        <f t="shared" si="26"/>
        <v>大分県九重町</v>
      </c>
      <c r="F1675" s="792" t="s">
        <v>6567</v>
      </c>
    </row>
    <row r="1676" spans="1:6" x14ac:dyDescent="0.15">
      <c r="A1676" s="792" t="s">
        <v>6515</v>
      </c>
      <c r="B1676" s="792" t="s">
        <v>6568</v>
      </c>
      <c r="C1676" s="792" t="s">
        <v>6517</v>
      </c>
      <c r="D1676" s="792" t="s">
        <v>6569</v>
      </c>
      <c r="E1676" s="793" t="str">
        <f t="shared" si="26"/>
        <v>大分県玖珠町</v>
      </c>
      <c r="F1676" s="792" t="s">
        <v>6570</v>
      </c>
    </row>
    <row r="1677" spans="1:6" x14ac:dyDescent="0.15">
      <c r="A1677" s="794" t="s">
        <v>6571</v>
      </c>
      <c r="B1677" s="795"/>
      <c r="C1677" s="796" t="s">
        <v>6572</v>
      </c>
      <c r="D1677" s="795"/>
      <c r="E1677" s="793" t="str">
        <f t="shared" si="26"/>
        <v>宮崎県</v>
      </c>
      <c r="F1677" s="794" t="s">
        <v>6573</v>
      </c>
    </row>
    <row r="1678" spans="1:6" x14ac:dyDescent="0.15">
      <c r="A1678" s="792" t="s">
        <v>6574</v>
      </c>
      <c r="B1678" s="792" t="s">
        <v>6575</v>
      </c>
      <c r="C1678" s="792" t="s">
        <v>6576</v>
      </c>
      <c r="D1678" s="792" t="s">
        <v>6577</v>
      </c>
      <c r="E1678" s="793" t="str">
        <f t="shared" si="26"/>
        <v>宮崎県宮崎市</v>
      </c>
      <c r="F1678" s="792" t="s">
        <v>6578</v>
      </c>
    </row>
    <row r="1679" spans="1:6" x14ac:dyDescent="0.15">
      <c r="A1679" s="792" t="s">
        <v>6574</v>
      </c>
      <c r="B1679" s="792" t="s">
        <v>6579</v>
      </c>
      <c r="C1679" s="792" t="s">
        <v>6576</v>
      </c>
      <c r="D1679" s="792" t="s">
        <v>6580</v>
      </c>
      <c r="E1679" s="793" t="str">
        <f t="shared" si="26"/>
        <v>宮崎県都城市</v>
      </c>
      <c r="F1679" s="792" t="s">
        <v>6581</v>
      </c>
    </row>
    <row r="1680" spans="1:6" x14ac:dyDescent="0.15">
      <c r="A1680" s="792" t="s">
        <v>6574</v>
      </c>
      <c r="B1680" s="792" t="s">
        <v>6582</v>
      </c>
      <c r="C1680" s="792" t="s">
        <v>6576</v>
      </c>
      <c r="D1680" s="792" t="s">
        <v>6583</v>
      </c>
      <c r="E1680" s="793" t="str">
        <f t="shared" si="26"/>
        <v>宮崎県延岡市</v>
      </c>
      <c r="F1680" s="792" t="s">
        <v>6584</v>
      </c>
    </row>
    <row r="1681" spans="1:6" x14ac:dyDescent="0.15">
      <c r="A1681" s="792" t="s">
        <v>6574</v>
      </c>
      <c r="B1681" s="792" t="s">
        <v>6585</v>
      </c>
      <c r="C1681" s="792" t="s">
        <v>6576</v>
      </c>
      <c r="D1681" s="792" t="s">
        <v>6586</v>
      </c>
      <c r="E1681" s="793" t="str">
        <f t="shared" si="26"/>
        <v>宮崎県日南市</v>
      </c>
      <c r="F1681" s="792" t="s">
        <v>6587</v>
      </c>
    </row>
    <row r="1682" spans="1:6" x14ac:dyDescent="0.15">
      <c r="A1682" s="792" t="s">
        <v>6574</v>
      </c>
      <c r="B1682" s="792" t="s">
        <v>6588</v>
      </c>
      <c r="C1682" s="792" t="s">
        <v>6576</v>
      </c>
      <c r="D1682" s="792" t="s">
        <v>6589</v>
      </c>
      <c r="E1682" s="793" t="str">
        <f t="shared" si="26"/>
        <v>宮崎県小林市</v>
      </c>
      <c r="F1682" s="792" t="s">
        <v>6590</v>
      </c>
    </row>
    <row r="1683" spans="1:6" x14ac:dyDescent="0.15">
      <c r="A1683" s="792" t="s">
        <v>6574</v>
      </c>
      <c r="B1683" s="792" t="s">
        <v>6591</v>
      </c>
      <c r="C1683" s="792" t="s">
        <v>6576</v>
      </c>
      <c r="D1683" s="792" t="s">
        <v>6592</v>
      </c>
      <c r="E1683" s="793" t="str">
        <f t="shared" si="26"/>
        <v>宮崎県日向市</v>
      </c>
      <c r="F1683" s="792" t="s">
        <v>6593</v>
      </c>
    </row>
    <row r="1684" spans="1:6" x14ac:dyDescent="0.15">
      <c r="A1684" s="792" t="s">
        <v>6574</v>
      </c>
      <c r="B1684" s="792" t="s">
        <v>6594</v>
      </c>
      <c r="C1684" s="792" t="s">
        <v>6576</v>
      </c>
      <c r="D1684" s="792" t="s">
        <v>6595</v>
      </c>
      <c r="E1684" s="793" t="str">
        <f t="shared" si="26"/>
        <v>宮崎県串間市</v>
      </c>
      <c r="F1684" s="792" t="s">
        <v>6596</v>
      </c>
    </row>
    <row r="1685" spans="1:6" x14ac:dyDescent="0.15">
      <c r="A1685" s="792" t="s">
        <v>6574</v>
      </c>
      <c r="B1685" s="792" t="s">
        <v>6597</v>
      </c>
      <c r="C1685" s="792" t="s">
        <v>6576</v>
      </c>
      <c r="D1685" s="792" t="s">
        <v>6598</v>
      </c>
      <c r="E1685" s="793" t="str">
        <f t="shared" si="26"/>
        <v>宮崎県西都市</v>
      </c>
      <c r="F1685" s="792" t="s">
        <v>6599</v>
      </c>
    </row>
    <row r="1686" spans="1:6" x14ac:dyDescent="0.15">
      <c r="A1686" s="792" t="s">
        <v>6574</v>
      </c>
      <c r="B1686" s="792" t="s">
        <v>6600</v>
      </c>
      <c r="C1686" s="792" t="s">
        <v>6576</v>
      </c>
      <c r="D1686" s="792" t="s">
        <v>6601</v>
      </c>
      <c r="E1686" s="793" t="str">
        <f t="shared" si="26"/>
        <v>宮崎県えびの市</v>
      </c>
      <c r="F1686" s="792" t="s">
        <v>6602</v>
      </c>
    </row>
    <row r="1687" spans="1:6" x14ac:dyDescent="0.15">
      <c r="A1687" s="792" t="s">
        <v>6574</v>
      </c>
      <c r="B1687" s="792" t="s">
        <v>6603</v>
      </c>
      <c r="C1687" s="792" t="s">
        <v>6576</v>
      </c>
      <c r="D1687" s="792" t="s">
        <v>6604</v>
      </c>
      <c r="E1687" s="793" t="str">
        <f t="shared" si="26"/>
        <v>宮崎県三股町</v>
      </c>
      <c r="F1687" s="792" t="s">
        <v>6605</v>
      </c>
    </row>
    <row r="1688" spans="1:6" x14ac:dyDescent="0.15">
      <c r="A1688" s="792" t="s">
        <v>6574</v>
      </c>
      <c r="B1688" s="792" t="s">
        <v>6606</v>
      </c>
      <c r="C1688" s="792" t="s">
        <v>6576</v>
      </c>
      <c r="D1688" s="792" t="s">
        <v>6607</v>
      </c>
      <c r="E1688" s="793" t="str">
        <f t="shared" si="26"/>
        <v>宮崎県高原町</v>
      </c>
      <c r="F1688" s="792" t="s">
        <v>6608</v>
      </c>
    </row>
    <row r="1689" spans="1:6" x14ac:dyDescent="0.15">
      <c r="A1689" s="792" t="s">
        <v>6574</v>
      </c>
      <c r="B1689" s="792" t="s">
        <v>6609</v>
      </c>
      <c r="C1689" s="792" t="s">
        <v>6576</v>
      </c>
      <c r="D1689" s="792" t="s">
        <v>6610</v>
      </c>
      <c r="E1689" s="793" t="str">
        <f t="shared" si="26"/>
        <v>宮崎県国富町</v>
      </c>
      <c r="F1689" s="792" t="s">
        <v>6611</v>
      </c>
    </row>
    <row r="1690" spans="1:6" x14ac:dyDescent="0.15">
      <c r="A1690" s="792" t="s">
        <v>6574</v>
      </c>
      <c r="B1690" s="792" t="s">
        <v>6612</v>
      </c>
      <c r="C1690" s="792" t="s">
        <v>6576</v>
      </c>
      <c r="D1690" s="792" t="s">
        <v>6613</v>
      </c>
      <c r="E1690" s="793" t="str">
        <f t="shared" si="26"/>
        <v>宮崎県綾町</v>
      </c>
      <c r="F1690" s="792" t="s">
        <v>6614</v>
      </c>
    </row>
    <row r="1691" spans="1:6" x14ac:dyDescent="0.15">
      <c r="A1691" s="792" t="s">
        <v>6574</v>
      </c>
      <c r="B1691" s="792" t="s">
        <v>6615</v>
      </c>
      <c r="C1691" s="792" t="s">
        <v>6576</v>
      </c>
      <c r="D1691" s="792" t="s">
        <v>6616</v>
      </c>
      <c r="E1691" s="793" t="str">
        <f t="shared" si="26"/>
        <v>宮崎県高鍋町</v>
      </c>
      <c r="F1691" s="792" t="s">
        <v>6617</v>
      </c>
    </row>
    <row r="1692" spans="1:6" x14ac:dyDescent="0.15">
      <c r="A1692" s="792" t="s">
        <v>6574</v>
      </c>
      <c r="B1692" s="792" t="s">
        <v>6618</v>
      </c>
      <c r="C1692" s="792" t="s">
        <v>6576</v>
      </c>
      <c r="D1692" s="792" t="s">
        <v>6619</v>
      </c>
      <c r="E1692" s="793" t="str">
        <f t="shared" si="26"/>
        <v>宮崎県新富町</v>
      </c>
      <c r="F1692" s="792" t="s">
        <v>6620</v>
      </c>
    </row>
    <row r="1693" spans="1:6" x14ac:dyDescent="0.15">
      <c r="A1693" s="792" t="s">
        <v>6574</v>
      </c>
      <c r="B1693" s="792" t="s">
        <v>6621</v>
      </c>
      <c r="C1693" s="792" t="s">
        <v>6576</v>
      </c>
      <c r="D1693" s="792" t="s">
        <v>6622</v>
      </c>
      <c r="E1693" s="793" t="str">
        <f t="shared" si="26"/>
        <v>宮崎県西米良村</v>
      </c>
      <c r="F1693" s="792" t="s">
        <v>6623</v>
      </c>
    </row>
    <row r="1694" spans="1:6" x14ac:dyDescent="0.15">
      <c r="A1694" s="792" t="s">
        <v>6574</v>
      </c>
      <c r="B1694" s="792" t="s">
        <v>6624</v>
      </c>
      <c r="C1694" s="792" t="s">
        <v>6576</v>
      </c>
      <c r="D1694" s="792" t="s">
        <v>6625</v>
      </c>
      <c r="E1694" s="793" t="str">
        <f t="shared" si="26"/>
        <v>宮崎県木城町</v>
      </c>
      <c r="F1694" s="792" t="s">
        <v>6626</v>
      </c>
    </row>
    <row r="1695" spans="1:6" x14ac:dyDescent="0.15">
      <c r="A1695" s="792" t="s">
        <v>6574</v>
      </c>
      <c r="B1695" s="792" t="s">
        <v>6627</v>
      </c>
      <c r="C1695" s="792" t="s">
        <v>6576</v>
      </c>
      <c r="D1695" s="792" t="s">
        <v>6628</v>
      </c>
      <c r="E1695" s="793" t="str">
        <f t="shared" si="26"/>
        <v>宮崎県川南町</v>
      </c>
      <c r="F1695" s="792" t="s">
        <v>6629</v>
      </c>
    </row>
    <row r="1696" spans="1:6" x14ac:dyDescent="0.15">
      <c r="A1696" s="792" t="s">
        <v>6574</v>
      </c>
      <c r="B1696" s="792" t="s">
        <v>6630</v>
      </c>
      <c r="C1696" s="792" t="s">
        <v>6576</v>
      </c>
      <c r="D1696" s="792" t="s">
        <v>6051</v>
      </c>
      <c r="E1696" s="793" t="str">
        <f t="shared" si="26"/>
        <v>宮崎県都農町</v>
      </c>
      <c r="F1696" s="792" t="s">
        <v>6631</v>
      </c>
    </row>
    <row r="1697" spans="1:6" x14ac:dyDescent="0.15">
      <c r="A1697" s="792" t="s">
        <v>6574</v>
      </c>
      <c r="B1697" s="792" t="s">
        <v>6632</v>
      </c>
      <c r="C1697" s="792" t="s">
        <v>6576</v>
      </c>
      <c r="D1697" s="792" t="s">
        <v>6633</v>
      </c>
      <c r="E1697" s="793" t="str">
        <f t="shared" si="26"/>
        <v>宮崎県門川町</v>
      </c>
      <c r="F1697" s="792" t="s">
        <v>6634</v>
      </c>
    </row>
    <row r="1698" spans="1:6" x14ac:dyDescent="0.15">
      <c r="A1698" s="792" t="s">
        <v>6574</v>
      </c>
      <c r="B1698" s="792" t="s">
        <v>6635</v>
      </c>
      <c r="C1698" s="792" t="s">
        <v>6576</v>
      </c>
      <c r="D1698" s="792" t="s">
        <v>6636</v>
      </c>
      <c r="E1698" s="793" t="str">
        <f t="shared" si="26"/>
        <v>宮崎県諸塚村</v>
      </c>
      <c r="F1698" s="792" t="s">
        <v>6637</v>
      </c>
    </row>
    <row r="1699" spans="1:6" x14ac:dyDescent="0.15">
      <c r="A1699" s="792" t="s">
        <v>6574</v>
      </c>
      <c r="B1699" s="792" t="s">
        <v>6638</v>
      </c>
      <c r="C1699" s="792" t="s">
        <v>6576</v>
      </c>
      <c r="D1699" s="792" t="s">
        <v>6639</v>
      </c>
      <c r="E1699" s="793" t="str">
        <f t="shared" si="26"/>
        <v>宮崎県椎葉村</v>
      </c>
      <c r="F1699" s="792" t="s">
        <v>6640</v>
      </c>
    </row>
    <row r="1700" spans="1:6" x14ac:dyDescent="0.15">
      <c r="A1700" s="792" t="s">
        <v>6574</v>
      </c>
      <c r="B1700" s="792" t="s">
        <v>2481</v>
      </c>
      <c r="C1700" s="792" t="s">
        <v>6576</v>
      </c>
      <c r="D1700" s="792" t="s">
        <v>2482</v>
      </c>
      <c r="E1700" s="793" t="str">
        <f t="shared" si="26"/>
        <v>宮崎県美郷町</v>
      </c>
      <c r="F1700" s="792" t="s">
        <v>6641</v>
      </c>
    </row>
    <row r="1701" spans="1:6" x14ac:dyDescent="0.15">
      <c r="A1701" s="792" t="s">
        <v>6574</v>
      </c>
      <c r="B1701" s="792" t="s">
        <v>6642</v>
      </c>
      <c r="C1701" s="792" t="s">
        <v>6576</v>
      </c>
      <c r="D1701" s="792" t="s">
        <v>6643</v>
      </c>
      <c r="E1701" s="793" t="str">
        <f t="shared" si="26"/>
        <v>宮崎県高千穂町</v>
      </c>
      <c r="F1701" s="792" t="s">
        <v>6644</v>
      </c>
    </row>
    <row r="1702" spans="1:6" x14ac:dyDescent="0.15">
      <c r="A1702" s="792" t="s">
        <v>6574</v>
      </c>
      <c r="B1702" s="792" t="s">
        <v>6645</v>
      </c>
      <c r="C1702" s="792" t="s">
        <v>6576</v>
      </c>
      <c r="D1702" s="792" t="s">
        <v>6646</v>
      </c>
      <c r="E1702" s="793" t="str">
        <f t="shared" si="26"/>
        <v>宮崎県日之影町</v>
      </c>
      <c r="F1702" s="792" t="s">
        <v>6647</v>
      </c>
    </row>
    <row r="1703" spans="1:6" x14ac:dyDescent="0.15">
      <c r="A1703" s="792" t="s">
        <v>6574</v>
      </c>
      <c r="B1703" s="792" t="s">
        <v>6648</v>
      </c>
      <c r="C1703" s="792" t="s">
        <v>6576</v>
      </c>
      <c r="D1703" s="792" t="s">
        <v>6649</v>
      </c>
      <c r="E1703" s="793" t="str">
        <f t="shared" si="26"/>
        <v>宮崎県五ヶ瀬町</v>
      </c>
      <c r="F1703" s="792" t="s">
        <v>6650</v>
      </c>
    </row>
    <row r="1704" spans="1:6" x14ac:dyDescent="0.15">
      <c r="A1704" s="794" t="s">
        <v>6651</v>
      </c>
      <c r="B1704" s="795"/>
      <c r="C1704" s="796" t="s">
        <v>6652</v>
      </c>
      <c r="D1704" s="795"/>
      <c r="E1704" s="793" t="str">
        <f t="shared" si="26"/>
        <v>鹿児島県</v>
      </c>
      <c r="F1704" s="794" t="s">
        <v>6653</v>
      </c>
    </row>
    <row r="1705" spans="1:6" x14ac:dyDescent="0.15">
      <c r="A1705" s="792" t="s">
        <v>6654</v>
      </c>
      <c r="B1705" s="792" t="s">
        <v>6655</v>
      </c>
      <c r="C1705" s="792" t="s">
        <v>6656</v>
      </c>
      <c r="D1705" s="792" t="s">
        <v>6657</v>
      </c>
      <c r="E1705" s="793" t="str">
        <f t="shared" si="26"/>
        <v>鹿児島県鹿児島市</v>
      </c>
      <c r="F1705" s="792" t="s">
        <v>6658</v>
      </c>
    </row>
    <row r="1706" spans="1:6" x14ac:dyDescent="0.15">
      <c r="A1706" s="792" t="s">
        <v>6654</v>
      </c>
      <c r="B1706" s="792" t="s">
        <v>6659</v>
      </c>
      <c r="C1706" s="792" t="s">
        <v>6656</v>
      </c>
      <c r="D1706" s="792" t="s">
        <v>6660</v>
      </c>
      <c r="E1706" s="793" t="str">
        <f t="shared" si="26"/>
        <v>鹿児島県鹿屋市</v>
      </c>
      <c r="F1706" s="792" t="s">
        <v>6661</v>
      </c>
    </row>
    <row r="1707" spans="1:6" x14ac:dyDescent="0.15">
      <c r="A1707" s="792" t="s">
        <v>6654</v>
      </c>
      <c r="B1707" s="792" t="s">
        <v>6662</v>
      </c>
      <c r="C1707" s="792" t="s">
        <v>6656</v>
      </c>
      <c r="D1707" s="792" t="s">
        <v>6663</v>
      </c>
      <c r="E1707" s="793" t="str">
        <f t="shared" si="26"/>
        <v>鹿児島県枕崎市</v>
      </c>
      <c r="F1707" s="792" t="s">
        <v>6664</v>
      </c>
    </row>
    <row r="1708" spans="1:6" x14ac:dyDescent="0.15">
      <c r="A1708" s="792" t="s">
        <v>6654</v>
      </c>
      <c r="B1708" s="792" t="s">
        <v>6665</v>
      </c>
      <c r="C1708" s="792" t="s">
        <v>6656</v>
      </c>
      <c r="D1708" s="792" t="s">
        <v>6666</v>
      </c>
      <c r="E1708" s="793" t="str">
        <f t="shared" si="26"/>
        <v>鹿児島県阿久根市</v>
      </c>
      <c r="F1708" s="792" t="s">
        <v>6667</v>
      </c>
    </row>
    <row r="1709" spans="1:6" x14ac:dyDescent="0.15">
      <c r="A1709" s="792" t="s">
        <v>6654</v>
      </c>
      <c r="B1709" s="792" t="s">
        <v>6668</v>
      </c>
      <c r="C1709" s="792" t="s">
        <v>6656</v>
      </c>
      <c r="D1709" s="792" t="s">
        <v>5024</v>
      </c>
      <c r="E1709" s="793" t="str">
        <f t="shared" si="26"/>
        <v>鹿児島県出水市</v>
      </c>
      <c r="F1709" s="792" t="s">
        <v>6669</v>
      </c>
    </row>
    <row r="1710" spans="1:6" x14ac:dyDescent="0.15">
      <c r="A1710" s="792" t="s">
        <v>6654</v>
      </c>
      <c r="B1710" s="792" t="s">
        <v>6670</v>
      </c>
      <c r="C1710" s="792" t="s">
        <v>6656</v>
      </c>
      <c r="D1710" s="792" t="s">
        <v>6671</v>
      </c>
      <c r="E1710" s="793" t="str">
        <f t="shared" si="26"/>
        <v>鹿児島県指宿市</v>
      </c>
      <c r="F1710" s="792" t="s">
        <v>6672</v>
      </c>
    </row>
    <row r="1711" spans="1:6" x14ac:dyDescent="0.15">
      <c r="A1711" s="792" t="s">
        <v>6654</v>
      </c>
      <c r="B1711" s="792" t="s">
        <v>6673</v>
      </c>
      <c r="C1711" s="792" t="s">
        <v>6656</v>
      </c>
      <c r="D1711" s="792" t="s">
        <v>6674</v>
      </c>
      <c r="E1711" s="793" t="str">
        <f t="shared" si="26"/>
        <v>鹿児島県西之表市</v>
      </c>
      <c r="F1711" s="792" t="s">
        <v>6675</v>
      </c>
    </row>
    <row r="1712" spans="1:6" x14ac:dyDescent="0.15">
      <c r="A1712" s="792" t="s">
        <v>6654</v>
      </c>
      <c r="B1712" s="792" t="s">
        <v>6676</v>
      </c>
      <c r="C1712" s="792" t="s">
        <v>6656</v>
      </c>
      <c r="D1712" s="792" t="s">
        <v>6677</v>
      </c>
      <c r="E1712" s="793" t="str">
        <f t="shared" si="26"/>
        <v>鹿児島県垂水市</v>
      </c>
      <c r="F1712" s="792" t="s">
        <v>6678</v>
      </c>
    </row>
    <row r="1713" spans="1:6" x14ac:dyDescent="0.15">
      <c r="A1713" s="792" t="s">
        <v>6654</v>
      </c>
      <c r="B1713" s="792" t="s">
        <v>6679</v>
      </c>
      <c r="C1713" s="792" t="s">
        <v>6656</v>
      </c>
      <c r="D1713" s="792" t="s">
        <v>6680</v>
      </c>
      <c r="E1713" s="793" t="str">
        <f t="shared" si="26"/>
        <v>鹿児島県薩摩川内市</v>
      </c>
      <c r="F1713" s="792" t="s">
        <v>6681</v>
      </c>
    </row>
    <row r="1714" spans="1:6" x14ac:dyDescent="0.15">
      <c r="A1714" s="792" t="s">
        <v>6654</v>
      </c>
      <c r="B1714" s="792" t="s">
        <v>6682</v>
      </c>
      <c r="C1714" s="792" t="s">
        <v>6656</v>
      </c>
      <c r="D1714" s="792" t="s">
        <v>6683</v>
      </c>
      <c r="E1714" s="793" t="str">
        <f t="shared" si="26"/>
        <v>鹿児島県日置市</v>
      </c>
      <c r="F1714" s="792" t="s">
        <v>6684</v>
      </c>
    </row>
    <row r="1715" spans="1:6" x14ac:dyDescent="0.15">
      <c r="A1715" s="792" t="s">
        <v>6654</v>
      </c>
      <c r="B1715" s="792" t="s">
        <v>6685</v>
      </c>
      <c r="C1715" s="792" t="s">
        <v>6656</v>
      </c>
      <c r="D1715" s="792" t="s">
        <v>6686</v>
      </c>
      <c r="E1715" s="793" t="str">
        <f t="shared" si="26"/>
        <v>鹿児島県曽於市</v>
      </c>
      <c r="F1715" s="792" t="s">
        <v>6687</v>
      </c>
    </row>
    <row r="1716" spans="1:6" x14ac:dyDescent="0.15">
      <c r="A1716" s="792" t="s">
        <v>6654</v>
      </c>
      <c r="B1716" s="792" t="s">
        <v>6688</v>
      </c>
      <c r="C1716" s="792" t="s">
        <v>6656</v>
      </c>
      <c r="D1716" s="792" t="s">
        <v>6689</v>
      </c>
      <c r="E1716" s="793" t="str">
        <f t="shared" si="26"/>
        <v>鹿児島県霧島市</v>
      </c>
      <c r="F1716" s="792" t="s">
        <v>6690</v>
      </c>
    </row>
    <row r="1717" spans="1:6" x14ac:dyDescent="0.15">
      <c r="A1717" s="792" t="s">
        <v>6654</v>
      </c>
      <c r="B1717" s="792" t="s">
        <v>6691</v>
      </c>
      <c r="C1717" s="792" t="s">
        <v>6656</v>
      </c>
      <c r="D1717" s="792" t="s">
        <v>6692</v>
      </c>
      <c r="E1717" s="793" t="str">
        <f t="shared" si="26"/>
        <v>鹿児島県いちき串木野市</v>
      </c>
      <c r="F1717" s="792" t="s">
        <v>6693</v>
      </c>
    </row>
    <row r="1718" spans="1:6" x14ac:dyDescent="0.15">
      <c r="A1718" s="792" t="s">
        <v>6654</v>
      </c>
      <c r="B1718" s="792" t="s">
        <v>6694</v>
      </c>
      <c r="C1718" s="792" t="s">
        <v>6656</v>
      </c>
      <c r="D1718" s="792" t="s">
        <v>6695</v>
      </c>
      <c r="E1718" s="793" t="str">
        <f t="shared" si="26"/>
        <v>鹿児島県南さつま市</v>
      </c>
      <c r="F1718" s="792" t="s">
        <v>6696</v>
      </c>
    </row>
    <row r="1719" spans="1:6" x14ac:dyDescent="0.15">
      <c r="A1719" s="792" t="s">
        <v>6654</v>
      </c>
      <c r="B1719" s="792" t="s">
        <v>6697</v>
      </c>
      <c r="C1719" s="792" t="s">
        <v>6656</v>
      </c>
      <c r="D1719" s="792" t="s">
        <v>6698</v>
      </c>
      <c r="E1719" s="793" t="str">
        <f t="shared" si="26"/>
        <v>鹿児島県志布志市</v>
      </c>
      <c r="F1719" s="792" t="s">
        <v>6699</v>
      </c>
    </row>
    <row r="1720" spans="1:6" x14ac:dyDescent="0.15">
      <c r="A1720" s="792" t="s">
        <v>6654</v>
      </c>
      <c r="B1720" s="792" t="s">
        <v>6700</v>
      </c>
      <c r="C1720" s="792" t="s">
        <v>6656</v>
      </c>
      <c r="D1720" s="792" t="s">
        <v>6701</v>
      </c>
      <c r="E1720" s="793" t="str">
        <f t="shared" si="26"/>
        <v>鹿児島県奄美市</v>
      </c>
      <c r="F1720" s="792" t="s">
        <v>6702</v>
      </c>
    </row>
    <row r="1721" spans="1:6" x14ac:dyDescent="0.15">
      <c r="A1721" s="792" t="s">
        <v>6654</v>
      </c>
      <c r="B1721" s="792" t="s">
        <v>6703</v>
      </c>
      <c r="C1721" s="792" t="s">
        <v>6656</v>
      </c>
      <c r="D1721" s="792" t="s">
        <v>6704</v>
      </c>
      <c r="E1721" s="793" t="str">
        <f t="shared" si="26"/>
        <v>鹿児島県南九州市</v>
      </c>
      <c r="F1721" s="792" t="s">
        <v>6705</v>
      </c>
    </row>
    <row r="1722" spans="1:6" x14ac:dyDescent="0.15">
      <c r="A1722" s="792" t="s">
        <v>6654</v>
      </c>
      <c r="B1722" s="792" t="s">
        <v>6706</v>
      </c>
      <c r="C1722" s="792" t="s">
        <v>6656</v>
      </c>
      <c r="D1722" s="792" t="s">
        <v>6707</v>
      </c>
      <c r="E1722" s="793" t="str">
        <f t="shared" si="26"/>
        <v>鹿児島県伊佐市</v>
      </c>
      <c r="F1722" s="792" t="s">
        <v>6708</v>
      </c>
    </row>
    <row r="1723" spans="1:6" x14ac:dyDescent="0.15">
      <c r="A1723" s="792" t="s">
        <v>6654</v>
      </c>
      <c r="B1723" s="792" t="s">
        <v>6709</v>
      </c>
      <c r="C1723" s="792" t="s">
        <v>6656</v>
      </c>
      <c r="D1723" s="792" t="s">
        <v>6710</v>
      </c>
      <c r="E1723" s="793" t="str">
        <f t="shared" si="26"/>
        <v>鹿児島県姶良市</v>
      </c>
      <c r="F1723" s="792" t="s">
        <v>6711</v>
      </c>
    </row>
    <row r="1724" spans="1:6" x14ac:dyDescent="0.15">
      <c r="A1724" s="792" t="s">
        <v>6654</v>
      </c>
      <c r="B1724" s="792" t="s">
        <v>6712</v>
      </c>
      <c r="C1724" s="792" t="s">
        <v>6656</v>
      </c>
      <c r="D1724" s="792" t="s">
        <v>6713</v>
      </c>
      <c r="E1724" s="793" t="str">
        <f t="shared" si="26"/>
        <v>鹿児島県三島村</v>
      </c>
      <c r="F1724" s="792" t="s">
        <v>6714</v>
      </c>
    </row>
    <row r="1725" spans="1:6" x14ac:dyDescent="0.15">
      <c r="A1725" s="792" t="s">
        <v>6654</v>
      </c>
      <c r="B1725" s="792" t="s">
        <v>6715</v>
      </c>
      <c r="C1725" s="792" t="s">
        <v>6656</v>
      </c>
      <c r="D1725" s="792" t="s">
        <v>3629</v>
      </c>
      <c r="E1725" s="793" t="str">
        <f t="shared" si="26"/>
        <v>鹿児島県十島村</v>
      </c>
      <c r="F1725" s="792" t="s">
        <v>6716</v>
      </c>
    </row>
    <row r="1726" spans="1:6" x14ac:dyDescent="0.15">
      <c r="A1726" s="792" t="s">
        <v>6654</v>
      </c>
      <c r="B1726" s="792" t="s">
        <v>6717</v>
      </c>
      <c r="C1726" s="792" t="s">
        <v>6656</v>
      </c>
      <c r="D1726" s="792" t="s">
        <v>6718</v>
      </c>
      <c r="E1726" s="793" t="str">
        <f t="shared" si="26"/>
        <v>鹿児島県さつま町</v>
      </c>
      <c r="F1726" s="792" t="s">
        <v>6719</v>
      </c>
    </row>
    <row r="1727" spans="1:6" x14ac:dyDescent="0.15">
      <c r="A1727" s="792" t="s">
        <v>6654</v>
      </c>
      <c r="B1727" s="792" t="s">
        <v>6720</v>
      </c>
      <c r="C1727" s="792" t="s">
        <v>6656</v>
      </c>
      <c r="D1727" s="792" t="s">
        <v>6721</v>
      </c>
      <c r="E1727" s="793" t="str">
        <f t="shared" si="26"/>
        <v>鹿児島県長島町</v>
      </c>
      <c r="F1727" s="792" t="s">
        <v>6722</v>
      </c>
    </row>
    <row r="1728" spans="1:6" x14ac:dyDescent="0.15">
      <c r="A1728" s="792" t="s">
        <v>6654</v>
      </c>
      <c r="B1728" s="792" t="s">
        <v>6723</v>
      </c>
      <c r="C1728" s="792" t="s">
        <v>6656</v>
      </c>
      <c r="D1728" s="792" t="s">
        <v>6724</v>
      </c>
      <c r="E1728" s="793" t="str">
        <f t="shared" si="26"/>
        <v>鹿児島県湧水町</v>
      </c>
      <c r="F1728" s="792" t="s">
        <v>6725</v>
      </c>
    </row>
    <row r="1729" spans="1:6" x14ac:dyDescent="0.15">
      <c r="A1729" s="792" t="s">
        <v>6654</v>
      </c>
      <c r="B1729" s="792" t="s">
        <v>6726</v>
      </c>
      <c r="C1729" s="792" t="s">
        <v>6656</v>
      </c>
      <c r="D1729" s="792" t="s">
        <v>6727</v>
      </c>
      <c r="E1729" s="793" t="str">
        <f t="shared" si="26"/>
        <v>鹿児島県大崎町</v>
      </c>
      <c r="F1729" s="792" t="s">
        <v>6728</v>
      </c>
    </row>
    <row r="1730" spans="1:6" x14ac:dyDescent="0.15">
      <c r="A1730" s="792" t="s">
        <v>6654</v>
      </c>
      <c r="B1730" s="792" t="s">
        <v>6729</v>
      </c>
      <c r="C1730" s="792" t="s">
        <v>6656</v>
      </c>
      <c r="D1730" s="792" t="s">
        <v>6730</v>
      </c>
      <c r="E1730" s="793" t="str">
        <f t="shared" si="26"/>
        <v>鹿児島県東串良町</v>
      </c>
      <c r="F1730" s="792" t="s">
        <v>6731</v>
      </c>
    </row>
    <row r="1731" spans="1:6" x14ac:dyDescent="0.15">
      <c r="A1731" s="792" t="s">
        <v>6654</v>
      </c>
      <c r="B1731" s="792" t="s">
        <v>6732</v>
      </c>
      <c r="C1731" s="792" t="s">
        <v>6656</v>
      </c>
      <c r="D1731" s="792" t="s">
        <v>6733</v>
      </c>
      <c r="E1731" s="793" t="str">
        <f t="shared" ref="E1731:E1789" si="27">CONCATENATE(A1731,B1731)</f>
        <v>鹿児島県錦江町</v>
      </c>
      <c r="F1731" s="792" t="s">
        <v>6734</v>
      </c>
    </row>
    <row r="1732" spans="1:6" x14ac:dyDescent="0.15">
      <c r="A1732" s="792" t="s">
        <v>6654</v>
      </c>
      <c r="B1732" s="792" t="s">
        <v>6735</v>
      </c>
      <c r="C1732" s="792" t="s">
        <v>6656</v>
      </c>
      <c r="D1732" s="792" t="s">
        <v>6736</v>
      </c>
      <c r="E1732" s="793" t="str">
        <f t="shared" si="27"/>
        <v>鹿児島県南大隅町</v>
      </c>
      <c r="F1732" s="792" t="s">
        <v>6737</v>
      </c>
    </row>
    <row r="1733" spans="1:6" x14ac:dyDescent="0.15">
      <c r="A1733" s="792" t="s">
        <v>6654</v>
      </c>
      <c r="B1733" s="792" t="s">
        <v>6738</v>
      </c>
      <c r="C1733" s="792" t="s">
        <v>6656</v>
      </c>
      <c r="D1733" s="792" t="s">
        <v>6739</v>
      </c>
      <c r="E1733" s="793" t="str">
        <f t="shared" si="27"/>
        <v>鹿児島県肝付町</v>
      </c>
      <c r="F1733" s="792" t="s">
        <v>6740</v>
      </c>
    </row>
    <row r="1734" spans="1:6" x14ac:dyDescent="0.15">
      <c r="A1734" s="792" t="s">
        <v>6654</v>
      </c>
      <c r="B1734" s="792" t="s">
        <v>6741</v>
      </c>
      <c r="C1734" s="792" t="s">
        <v>6656</v>
      </c>
      <c r="D1734" s="792" t="s">
        <v>6742</v>
      </c>
      <c r="E1734" s="793" t="str">
        <f t="shared" si="27"/>
        <v>鹿児島県中種子町</v>
      </c>
      <c r="F1734" s="792" t="s">
        <v>6743</v>
      </c>
    </row>
    <row r="1735" spans="1:6" x14ac:dyDescent="0.15">
      <c r="A1735" s="792" t="s">
        <v>6654</v>
      </c>
      <c r="B1735" s="792" t="s">
        <v>6744</v>
      </c>
      <c r="C1735" s="792" t="s">
        <v>6656</v>
      </c>
      <c r="D1735" s="792" t="s">
        <v>6745</v>
      </c>
      <c r="E1735" s="793" t="str">
        <f t="shared" si="27"/>
        <v>鹿児島県南種子町</v>
      </c>
      <c r="F1735" s="792" t="s">
        <v>6746</v>
      </c>
    </row>
    <row r="1736" spans="1:6" x14ac:dyDescent="0.15">
      <c r="A1736" s="792" t="s">
        <v>6654</v>
      </c>
      <c r="B1736" s="792" t="s">
        <v>6747</v>
      </c>
      <c r="C1736" s="792" t="s">
        <v>6656</v>
      </c>
      <c r="D1736" s="792" t="s">
        <v>6748</v>
      </c>
      <c r="E1736" s="793" t="str">
        <f t="shared" si="27"/>
        <v>鹿児島県屋久島町</v>
      </c>
      <c r="F1736" s="792" t="s">
        <v>6749</v>
      </c>
    </row>
    <row r="1737" spans="1:6" x14ac:dyDescent="0.15">
      <c r="A1737" s="792" t="s">
        <v>6654</v>
      </c>
      <c r="B1737" s="792" t="s">
        <v>6750</v>
      </c>
      <c r="C1737" s="792" t="s">
        <v>6656</v>
      </c>
      <c r="D1737" s="792" t="s">
        <v>6751</v>
      </c>
      <c r="E1737" s="793" t="str">
        <f t="shared" si="27"/>
        <v>鹿児島県大和村</v>
      </c>
      <c r="F1737" s="792" t="s">
        <v>6752</v>
      </c>
    </row>
    <row r="1738" spans="1:6" x14ac:dyDescent="0.15">
      <c r="A1738" s="792" t="s">
        <v>6654</v>
      </c>
      <c r="B1738" s="792" t="s">
        <v>6753</v>
      </c>
      <c r="C1738" s="792" t="s">
        <v>6656</v>
      </c>
      <c r="D1738" s="792" t="s">
        <v>6754</v>
      </c>
      <c r="E1738" s="793" t="str">
        <f t="shared" si="27"/>
        <v>鹿児島県宇検村</v>
      </c>
      <c r="F1738" s="792" t="s">
        <v>6755</v>
      </c>
    </row>
    <row r="1739" spans="1:6" x14ac:dyDescent="0.15">
      <c r="A1739" s="792" t="s">
        <v>6654</v>
      </c>
      <c r="B1739" s="792" t="s">
        <v>6756</v>
      </c>
      <c r="C1739" s="792" t="s">
        <v>6656</v>
      </c>
      <c r="D1739" s="792" t="s">
        <v>6757</v>
      </c>
      <c r="E1739" s="793" t="str">
        <f t="shared" si="27"/>
        <v>鹿児島県瀬戸内町</v>
      </c>
      <c r="F1739" s="792" t="s">
        <v>6758</v>
      </c>
    </row>
    <row r="1740" spans="1:6" x14ac:dyDescent="0.15">
      <c r="A1740" s="792" t="s">
        <v>6654</v>
      </c>
      <c r="B1740" s="792" t="s">
        <v>6759</v>
      </c>
      <c r="C1740" s="792" t="s">
        <v>6656</v>
      </c>
      <c r="D1740" s="792" t="s">
        <v>6760</v>
      </c>
      <c r="E1740" s="793" t="str">
        <f t="shared" si="27"/>
        <v>鹿児島県龍郷町</v>
      </c>
      <c r="F1740" s="792" t="s">
        <v>6761</v>
      </c>
    </row>
    <row r="1741" spans="1:6" x14ac:dyDescent="0.15">
      <c r="A1741" s="792" t="s">
        <v>6654</v>
      </c>
      <c r="B1741" s="792" t="s">
        <v>6762</v>
      </c>
      <c r="C1741" s="792" t="s">
        <v>6656</v>
      </c>
      <c r="D1741" s="792" t="s">
        <v>6763</v>
      </c>
      <c r="E1741" s="793" t="str">
        <f t="shared" si="27"/>
        <v>鹿児島県喜界町</v>
      </c>
      <c r="F1741" s="792" t="s">
        <v>6764</v>
      </c>
    </row>
    <row r="1742" spans="1:6" x14ac:dyDescent="0.15">
      <c r="A1742" s="792" t="s">
        <v>6654</v>
      </c>
      <c r="B1742" s="792" t="s">
        <v>6765</v>
      </c>
      <c r="C1742" s="792" t="s">
        <v>6656</v>
      </c>
      <c r="D1742" s="792" t="s">
        <v>6766</v>
      </c>
      <c r="E1742" s="793" t="str">
        <f t="shared" si="27"/>
        <v>鹿児島県徳之島町</v>
      </c>
      <c r="F1742" s="792" t="s">
        <v>6767</v>
      </c>
    </row>
    <row r="1743" spans="1:6" x14ac:dyDescent="0.15">
      <c r="A1743" s="792" t="s">
        <v>6654</v>
      </c>
      <c r="B1743" s="792" t="s">
        <v>6768</v>
      </c>
      <c r="C1743" s="792" t="s">
        <v>6656</v>
      </c>
      <c r="D1743" s="792" t="s">
        <v>6769</v>
      </c>
      <c r="E1743" s="793" t="str">
        <f t="shared" si="27"/>
        <v>鹿児島県天城町</v>
      </c>
      <c r="F1743" s="792" t="s">
        <v>6770</v>
      </c>
    </row>
    <row r="1744" spans="1:6" x14ac:dyDescent="0.15">
      <c r="A1744" s="792" t="s">
        <v>6654</v>
      </c>
      <c r="B1744" s="792" t="s">
        <v>6771</v>
      </c>
      <c r="C1744" s="792" t="s">
        <v>6656</v>
      </c>
      <c r="D1744" s="792" t="s">
        <v>6772</v>
      </c>
      <c r="E1744" s="793" t="str">
        <f t="shared" si="27"/>
        <v>鹿児島県伊仙町</v>
      </c>
      <c r="F1744" s="792" t="s">
        <v>6773</v>
      </c>
    </row>
    <row r="1745" spans="1:6" x14ac:dyDescent="0.15">
      <c r="A1745" s="792" t="s">
        <v>6654</v>
      </c>
      <c r="B1745" s="792" t="s">
        <v>6774</v>
      </c>
      <c r="C1745" s="792" t="s">
        <v>6656</v>
      </c>
      <c r="D1745" s="792" t="s">
        <v>6775</v>
      </c>
      <c r="E1745" s="793" t="str">
        <f t="shared" si="27"/>
        <v>鹿児島県和泊町</v>
      </c>
      <c r="F1745" s="792" t="s">
        <v>6776</v>
      </c>
    </row>
    <row r="1746" spans="1:6" x14ac:dyDescent="0.15">
      <c r="A1746" s="792" t="s">
        <v>6654</v>
      </c>
      <c r="B1746" s="792" t="s">
        <v>6777</v>
      </c>
      <c r="C1746" s="792" t="s">
        <v>6656</v>
      </c>
      <c r="D1746" s="792" t="s">
        <v>6778</v>
      </c>
      <c r="E1746" s="793" t="str">
        <f t="shared" si="27"/>
        <v>鹿児島県知名町</v>
      </c>
      <c r="F1746" s="792" t="s">
        <v>6779</v>
      </c>
    </row>
    <row r="1747" spans="1:6" x14ac:dyDescent="0.15">
      <c r="A1747" s="792" t="s">
        <v>6654</v>
      </c>
      <c r="B1747" s="792" t="s">
        <v>6780</v>
      </c>
      <c r="C1747" s="792" t="s">
        <v>6656</v>
      </c>
      <c r="D1747" s="792" t="s">
        <v>6781</v>
      </c>
      <c r="E1747" s="793" t="str">
        <f t="shared" si="27"/>
        <v>鹿児島県与論町</v>
      </c>
      <c r="F1747" s="792" t="s">
        <v>6782</v>
      </c>
    </row>
    <row r="1748" spans="1:6" x14ac:dyDescent="0.15">
      <c r="A1748" s="794" t="s">
        <v>6783</v>
      </c>
      <c r="B1748" s="795"/>
      <c r="C1748" s="796" t="s">
        <v>6784</v>
      </c>
      <c r="D1748" s="795"/>
      <c r="E1748" s="793" t="str">
        <f t="shared" si="27"/>
        <v>沖縄県</v>
      </c>
      <c r="F1748" s="794" t="s">
        <v>6785</v>
      </c>
    </row>
    <row r="1749" spans="1:6" x14ac:dyDescent="0.15">
      <c r="A1749" s="792" t="s">
        <v>6786</v>
      </c>
      <c r="B1749" s="792" t="s">
        <v>6787</v>
      </c>
      <c r="C1749" s="792" t="s">
        <v>6788</v>
      </c>
      <c r="D1749" s="792" t="s">
        <v>6789</v>
      </c>
      <c r="E1749" s="793" t="str">
        <f t="shared" si="27"/>
        <v>沖縄県那覇市</v>
      </c>
      <c r="F1749" s="792" t="s">
        <v>6790</v>
      </c>
    </row>
    <row r="1750" spans="1:6" x14ac:dyDescent="0.15">
      <c r="A1750" s="792" t="s">
        <v>6786</v>
      </c>
      <c r="B1750" s="792" t="s">
        <v>6791</v>
      </c>
      <c r="C1750" s="792" t="s">
        <v>6788</v>
      </c>
      <c r="D1750" s="792" t="s">
        <v>6792</v>
      </c>
      <c r="E1750" s="793" t="str">
        <f t="shared" si="27"/>
        <v>沖縄県宜野湾市</v>
      </c>
      <c r="F1750" s="792" t="s">
        <v>6793</v>
      </c>
    </row>
    <row r="1751" spans="1:6" x14ac:dyDescent="0.15">
      <c r="A1751" s="792" t="s">
        <v>6786</v>
      </c>
      <c r="B1751" s="792" t="s">
        <v>6794</v>
      </c>
      <c r="C1751" s="792" t="s">
        <v>6788</v>
      </c>
      <c r="D1751" s="792" t="s">
        <v>6795</v>
      </c>
      <c r="E1751" s="793" t="str">
        <f t="shared" si="27"/>
        <v>沖縄県石垣市</v>
      </c>
      <c r="F1751" s="792" t="s">
        <v>6796</v>
      </c>
    </row>
    <row r="1752" spans="1:6" x14ac:dyDescent="0.15">
      <c r="A1752" s="792" t="s">
        <v>6786</v>
      </c>
      <c r="B1752" s="792" t="s">
        <v>6797</v>
      </c>
      <c r="C1752" s="792" t="s">
        <v>6788</v>
      </c>
      <c r="D1752" s="792" t="s">
        <v>6798</v>
      </c>
      <c r="E1752" s="793" t="str">
        <f t="shared" si="27"/>
        <v>沖縄県浦添市</v>
      </c>
      <c r="F1752" s="792" t="s">
        <v>6799</v>
      </c>
    </row>
    <row r="1753" spans="1:6" x14ac:dyDescent="0.15">
      <c r="A1753" s="792" t="s">
        <v>6786</v>
      </c>
      <c r="B1753" s="792" t="s">
        <v>6800</v>
      </c>
      <c r="C1753" s="792" t="s">
        <v>6788</v>
      </c>
      <c r="D1753" s="792" t="s">
        <v>6801</v>
      </c>
      <c r="E1753" s="793" t="str">
        <f t="shared" si="27"/>
        <v>沖縄県名護市</v>
      </c>
      <c r="F1753" s="792" t="s">
        <v>6802</v>
      </c>
    </row>
    <row r="1754" spans="1:6" x14ac:dyDescent="0.15">
      <c r="A1754" s="792" t="s">
        <v>6786</v>
      </c>
      <c r="B1754" s="792" t="s">
        <v>6803</v>
      </c>
      <c r="C1754" s="792" t="s">
        <v>6788</v>
      </c>
      <c r="D1754" s="792" t="s">
        <v>6804</v>
      </c>
      <c r="E1754" s="793" t="str">
        <f t="shared" si="27"/>
        <v>沖縄県糸満市</v>
      </c>
      <c r="F1754" s="792" t="s">
        <v>6805</v>
      </c>
    </row>
    <row r="1755" spans="1:6" x14ac:dyDescent="0.15">
      <c r="A1755" s="792" t="s">
        <v>6786</v>
      </c>
      <c r="B1755" s="792" t="s">
        <v>6806</v>
      </c>
      <c r="C1755" s="792" t="s">
        <v>6788</v>
      </c>
      <c r="D1755" s="792" t="s">
        <v>6807</v>
      </c>
      <c r="E1755" s="793" t="str">
        <f t="shared" si="27"/>
        <v>沖縄県沖縄市</v>
      </c>
      <c r="F1755" s="792" t="s">
        <v>6808</v>
      </c>
    </row>
    <row r="1756" spans="1:6" x14ac:dyDescent="0.15">
      <c r="A1756" s="792" t="s">
        <v>6786</v>
      </c>
      <c r="B1756" s="792" t="s">
        <v>6809</v>
      </c>
      <c r="C1756" s="792" t="s">
        <v>6788</v>
      </c>
      <c r="D1756" s="792" t="s">
        <v>6810</v>
      </c>
      <c r="E1756" s="793" t="str">
        <f t="shared" si="27"/>
        <v>沖縄県豊見城市</v>
      </c>
      <c r="F1756" s="792" t="s">
        <v>6811</v>
      </c>
    </row>
    <row r="1757" spans="1:6" x14ac:dyDescent="0.15">
      <c r="A1757" s="792" t="s">
        <v>6786</v>
      </c>
      <c r="B1757" s="792" t="s">
        <v>6812</v>
      </c>
      <c r="C1757" s="792" t="s">
        <v>6788</v>
      </c>
      <c r="D1757" s="792" t="s">
        <v>6813</v>
      </c>
      <c r="E1757" s="793" t="str">
        <f t="shared" si="27"/>
        <v>沖縄県うるま市</v>
      </c>
      <c r="F1757" s="792" t="s">
        <v>6814</v>
      </c>
    </row>
    <row r="1758" spans="1:6" x14ac:dyDescent="0.15">
      <c r="A1758" s="792" t="s">
        <v>6786</v>
      </c>
      <c r="B1758" s="792" t="s">
        <v>6815</v>
      </c>
      <c r="C1758" s="792" t="s">
        <v>6788</v>
      </c>
      <c r="D1758" s="792" t="s">
        <v>6816</v>
      </c>
      <c r="E1758" s="793" t="str">
        <f t="shared" si="27"/>
        <v>沖縄県宮古島市</v>
      </c>
      <c r="F1758" s="792" t="s">
        <v>6817</v>
      </c>
    </row>
    <row r="1759" spans="1:6" x14ac:dyDescent="0.15">
      <c r="A1759" s="792" t="s">
        <v>6786</v>
      </c>
      <c r="B1759" s="792" t="s">
        <v>6818</v>
      </c>
      <c r="C1759" s="792" t="s">
        <v>6788</v>
      </c>
      <c r="D1759" s="792" t="s">
        <v>6819</v>
      </c>
      <c r="E1759" s="793" t="str">
        <f t="shared" si="27"/>
        <v>沖縄県南城市</v>
      </c>
      <c r="F1759" s="792" t="s">
        <v>6820</v>
      </c>
    </row>
    <row r="1760" spans="1:6" x14ac:dyDescent="0.15">
      <c r="A1760" s="792" t="s">
        <v>6786</v>
      </c>
      <c r="B1760" s="792" t="s">
        <v>6821</v>
      </c>
      <c r="C1760" s="792" t="s">
        <v>6788</v>
      </c>
      <c r="D1760" s="792" t="s">
        <v>6822</v>
      </c>
      <c r="E1760" s="793" t="str">
        <f t="shared" si="27"/>
        <v>沖縄県国頭村</v>
      </c>
      <c r="F1760" s="792" t="s">
        <v>6823</v>
      </c>
    </row>
    <row r="1761" spans="1:6" x14ac:dyDescent="0.15">
      <c r="A1761" s="792" t="s">
        <v>6786</v>
      </c>
      <c r="B1761" s="792" t="s">
        <v>6824</v>
      </c>
      <c r="C1761" s="792" t="s">
        <v>6788</v>
      </c>
      <c r="D1761" s="792" t="s">
        <v>6825</v>
      </c>
      <c r="E1761" s="793" t="str">
        <f t="shared" si="27"/>
        <v>沖縄県大宜味村</v>
      </c>
      <c r="F1761" s="792" t="s">
        <v>6826</v>
      </c>
    </row>
    <row r="1762" spans="1:6" x14ac:dyDescent="0.15">
      <c r="A1762" s="792" t="s">
        <v>6786</v>
      </c>
      <c r="B1762" s="792" t="s">
        <v>6827</v>
      </c>
      <c r="C1762" s="792" t="s">
        <v>6788</v>
      </c>
      <c r="D1762" s="792" t="s">
        <v>6828</v>
      </c>
      <c r="E1762" s="793" t="str">
        <f t="shared" si="27"/>
        <v>沖縄県東村</v>
      </c>
      <c r="F1762" s="792" t="s">
        <v>6829</v>
      </c>
    </row>
    <row r="1763" spans="1:6" x14ac:dyDescent="0.15">
      <c r="A1763" s="792" t="s">
        <v>6786</v>
      </c>
      <c r="B1763" s="792" t="s">
        <v>6830</v>
      </c>
      <c r="C1763" s="792" t="s">
        <v>6788</v>
      </c>
      <c r="D1763" s="792" t="s">
        <v>6831</v>
      </c>
      <c r="E1763" s="793" t="str">
        <f t="shared" si="27"/>
        <v>沖縄県今帰仁村</v>
      </c>
      <c r="F1763" s="792" t="s">
        <v>6832</v>
      </c>
    </row>
    <row r="1764" spans="1:6" x14ac:dyDescent="0.15">
      <c r="A1764" s="792" t="s">
        <v>6786</v>
      </c>
      <c r="B1764" s="792" t="s">
        <v>6833</v>
      </c>
      <c r="C1764" s="792" t="s">
        <v>6788</v>
      </c>
      <c r="D1764" s="792" t="s">
        <v>6834</v>
      </c>
      <c r="E1764" s="793" t="str">
        <f t="shared" si="27"/>
        <v>沖縄県本部町</v>
      </c>
      <c r="F1764" s="792" t="s">
        <v>6835</v>
      </c>
    </row>
    <row r="1765" spans="1:6" x14ac:dyDescent="0.15">
      <c r="A1765" s="792" t="s">
        <v>6786</v>
      </c>
      <c r="B1765" s="792" t="s">
        <v>6836</v>
      </c>
      <c r="C1765" s="792" t="s">
        <v>6788</v>
      </c>
      <c r="D1765" s="792" t="s">
        <v>6837</v>
      </c>
      <c r="E1765" s="793" t="str">
        <f t="shared" si="27"/>
        <v>沖縄県恩納村</v>
      </c>
      <c r="F1765" s="792" t="s">
        <v>6838</v>
      </c>
    </row>
    <row r="1766" spans="1:6" x14ac:dyDescent="0.15">
      <c r="A1766" s="792" t="s">
        <v>6786</v>
      </c>
      <c r="B1766" s="792" t="s">
        <v>6839</v>
      </c>
      <c r="C1766" s="792" t="s">
        <v>6788</v>
      </c>
      <c r="D1766" s="792" t="s">
        <v>6840</v>
      </c>
      <c r="E1766" s="793" t="str">
        <f t="shared" si="27"/>
        <v>沖縄県宜野座村</v>
      </c>
      <c r="F1766" s="792" t="s">
        <v>6841</v>
      </c>
    </row>
    <row r="1767" spans="1:6" x14ac:dyDescent="0.15">
      <c r="A1767" s="792" t="s">
        <v>6786</v>
      </c>
      <c r="B1767" s="792" t="s">
        <v>6842</v>
      </c>
      <c r="C1767" s="792" t="s">
        <v>6788</v>
      </c>
      <c r="D1767" s="792" t="s">
        <v>6843</v>
      </c>
      <c r="E1767" s="793" t="str">
        <f t="shared" si="27"/>
        <v>沖縄県金武町</v>
      </c>
      <c r="F1767" s="792" t="s">
        <v>6844</v>
      </c>
    </row>
    <row r="1768" spans="1:6" x14ac:dyDescent="0.15">
      <c r="A1768" s="792" t="s">
        <v>6786</v>
      </c>
      <c r="B1768" s="792" t="s">
        <v>6845</v>
      </c>
      <c r="C1768" s="792" t="s">
        <v>6788</v>
      </c>
      <c r="D1768" s="792" t="s">
        <v>6846</v>
      </c>
      <c r="E1768" s="793" t="str">
        <f t="shared" si="27"/>
        <v>沖縄県伊江村</v>
      </c>
      <c r="F1768" s="792" t="s">
        <v>6847</v>
      </c>
    </row>
    <row r="1769" spans="1:6" x14ac:dyDescent="0.15">
      <c r="A1769" s="792" t="s">
        <v>6786</v>
      </c>
      <c r="B1769" s="792" t="s">
        <v>6848</v>
      </c>
      <c r="C1769" s="792" t="s">
        <v>6788</v>
      </c>
      <c r="D1769" s="792" t="s">
        <v>6849</v>
      </c>
      <c r="E1769" s="793" t="str">
        <f t="shared" si="27"/>
        <v>沖縄県読谷村</v>
      </c>
      <c r="F1769" s="792" t="s">
        <v>6850</v>
      </c>
    </row>
    <row r="1770" spans="1:6" x14ac:dyDescent="0.15">
      <c r="A1770" s="792" t="s">
        <v>6786</v>
      </c>
      <c r="B1770" s="792" t="s">
        <v>6851</v>
      </c>
      <c r="C1770" s="792" t="s">
        <v>6788</v>
      </c>
      <c r="D1770" s="792" t="s">
        <v>6852</v>
      </c>
      <c r="E1770" s="793" t="str">
        <f t="shared" si="27"/>
        <v>沖縄県嘉手納町</v>
      </c>
      <c r="F1770" s="792" t="s">
        <v>6853</v>
      </c>
    </row>
    <row r="1771" spans="1:6" x14ac:dyDescent="0.15">
      <c r="A1771" s="792" t="s">
        <v>6786</v>
      </c>
      <c r="B1771" s="792" t="s">
        <v>6854</v>
      </c>
      <c r="C1771" s="792" t="s">
        <v>6788</v>
      </c>
      <c r="D1771" s="792" t="s">
        <v>6855</v>
      </c>
      <c r="E1771" s="793" t="str">
        <f t="shared" si="27"/>
        <v>沖縄県北谷町</v>
      </c>
      <c r="F1771" s="792" t="s">
        <v>6856</v>
      </c>
    </row>
    <row r="1772" spans="1:6" x14ac:dyDescent="0.15">
      <c r="A1772" s="792" t="s">
        <v>6786</v>
      </c>
      <c r="B1772" s="792" t="s">
        <v>6857</v>
      </c>
      <c r="C1772" s="792" t="s">
        <v>6788</v>
      </c>
      <c r="D1772" s="792" t="s">
        <v>6858</v>
      </c>
      <c r="E1772" s="793" t="str">
        <f t="shared" si="27"/>
        <v>沖縄県北中城村</v>
      </c>
      <c r="F1772" s="792" t="s">
        <v>6859</v>
      </c>
    </row>
    <row r="1773" spans="1:6" x14ac:dyDescent="0.15">
      <c r="A1773" s="792" t="s">
        <v>6786</v>
      </c>
      <c r="B1773" s="792" t="s">
        <v>6860</v>
      </c>
      <c r="C1773" s="792" t="s">
        <v>6788</v>
      </c>
      <c r="D1773" s="792" t="s">
        <v>6861</v>
      </c>
      <c r="E1773" s="793" t="str">
        <f t="shared" si="27"/>
        <v>沖縄県中城村</v>
      </c>
      <c r="F1773" s="792" t="s">
        <v>6862</v>
      </c>
    </row>
    <row r="1774" spans="1:6" x14ac:dyDescent="0.15">
      <c r="A1774" s="792" t="s">
        <v>6786</v>
      </c>
      <c r="B1774" s="792" t="s">
        <v>6863</v>
      </c>
      <c r="C1774" s="792" t="s">
        <v>6788</v>
      </c>
      <c r="D1774" s="792" t="s">
        <v>6864</v>
      </c>
      <c r="E1774" s="793" t="str">
        <f t="shared" si="27"/>
        <v>沖縄県西原町</v>
      </c>
      <c r="F1774" s="792" t="s">
        <v>6865</v>
      </c>
    </row>
    <row r="1775" spans="1:6" x14ac:dyDescent="0.15">
      <c r="A1775" s="792" t="s">
        <v>6786</v>
      </c>
      <c r="B1775" s="792" t="s">
        <v>6866</v>
      </c>
      <c r="C1775" s="792" t="s">
        <v>6788</v>
      </c>
      <c r="D1775" s="792" t="s">
        <v>6867</v>
      </c>
      <c r="E1775" s="793" t="str">
        <f t="shared" si="27"/>
        <v>沖縄県与那原町</v>
      </c>
      <c r="F1775" s="792" t="s">
        <v>6868</v>
      </c>
    </row>
    <row r="1776" spans="1:6" x14ac:dyDescent="0.15">
      <c r="A1776" s="792" t="s">
        <v>6786</v>
      </c>
      <c r="B1776" s="792" t="s">
        <v>6869</v>
      </c>
      <c r="C1776" s="792" t="s">
        <v>6788</v>
      </c>
      <c r="D1776" s="792" t="s">
        <v>6870</v>
      </c>
      <c r="E1776" s="793" t="str">
        <f t="shared" si="27"/>
        <v>沖縄県南風原町</v>
      </c>
      <c r="F1776" s="792" t="s">
        <v>6871</v>
      </c>
    </row>
    <row r="1777" spans="1:6" x14ac:dyDescent="0.15">
      <c r="A1777" s="792" t="s">
        <v>6786</v>
      </c>
      <c r="B1777" s="792" t="s">
        <v>6872</v>
      </c>
      <c r="C1777" s="792" t="s">
        <v>6788</v>
      </c>
      <c r="D1777" s="792" t="s">
        <v>6873</v>
      </c>
      <c r="E1777" s="793" t="str">
        <f t="shared" si="27"/>
        <v>沖縄県渡嘉敷村</v>
      </c>
      <c r="F1777" s="792" t="s">
        <v>6874</v>
      </c>
    </row>
    <row r="1778" spans="1:6" x14ac:dyDescent="0.15">
      <c r="A1778" s="792" t="s">
        <v>6786</v>
      </c>
      <c r="B1778" s="792" t="s">
        <v>6875</v>
      </c>
      <c r="C1778" s="792" t="s">
        <v>6788</v>
      </c>
      <c r="D1778" s="792" t="s">
        <v>6876</v>
      </c>
      <c r="E1778" s="793" t="str">
        <f t="shared" si="27"/>
        <v>沖縄県座間味村</v>
      </c>
      <c r="F1778" s="792" t="s">
        <v>6877</v>
      </c>
    </row>
    <row r="1779" spans="1:6" x14ac:dyDescent="0.15">
      <c r="A1779" s="792" t="s">
        <v>6786</v>
      </c>
      <c r="B1779" s="792" t="s">
        <v>6878</v>
      </c>
      <c r="C1779" s="792" t="s">
        <v>6788</v>
      </c>
      <c r="D1779" s="792" t="s">
        <v>6879</v>
      </c>
      <c r="E1779" s="793" t="str">
        <f t="shared" si="27"/>
        <v>沖縄県粟国村</v>
      </c>
      <c r="F1779" s="792" t="s">
        <v>6880</v>
      </c>
    </row>
    <row r="1780" spans="1:6" x14ac:dyDescent="0.15">
      <c r="A1780" s="792" t="s">
        <v>6786</v>
      </c>
      <c r="B1780" s="792" t="s">
        <v>6881</v>
      </c>
      <c r="C1780" s="792" t="s">
        <v>6788</v>
      </c>
      <c r="D1780" s="792" t="s">
        <v>6882</v>
      </c>
      <c r="E1780" s="793" t="str">
        <f t="shared" si="27"/>
        <v>沖縄県渡名喜村</v>
      </c>
      <c r="F1780" s="792" t="s">
        <v>6883</v>
      </c>
    </row>
    <row r="1781" spans="1:6" x14ac:dyDescent="0.15">
      <c r="A1781" s="792" t="s">
        <v>6786</v>
      </c>
      <c r="B1781" s="792" t="s">
        <v>6884</v>
      </c>
      <c r="C1781" s="792" t="s">
        <v>6788</v>
      </c>
      <c r="D1781" s="792" t="s">
        <v>6885</v>
      </c>
      <c r="E1781" s="793" t="str">
        <f t="shared" si="27"/>
        <v>沖縄県南大東村</v>
      </c>
      <c r="F1781" s="792" t="s">
        <v>6886</v>
      </c>
    </row>
    <row r="1782" spans="1:6" x14ac:dyDescent="0.15">
      <c r="A1782" s="792" t="s">
        <v>6786</v>
      </c>
      <c r="B1782" s="792" t="s">
        <v>6887</v>
      </c>
      <c r="C1782" s="792" t="s">
        <v>6788</v>
      </c>
      <c r="D1782" s="792" t="s">
        <v>6888</v>
      </c>
      <c r="E1782" s="793" t="str">
        <f t="shared" si="27"/>
        <v>沖縄県北大東村</v>
      </c>
      <c r="F1782" s="792" t="s">
        <v>6889</v>
      </c>
    </row>
    <row r="1783" spans="1:6" x14ac:dyDescent="0.15">
      <c r="A1783" s="792" t="s">
        <v>6786</v>
      </c>
      <c r="B1783" s="792" t="s">
        <v>6890</v>
      </c>
      <c r="C1783" s="792" t="s">
        <v>6788</v>
      </c>
      <c r="D1783" s="792" t="s">
        <v>6891</v>
      </c>
      <c r="E1783" s="793" t="str">
        <f t="shared" si="27"/>
        <v>沖縄県伊平屋村</v>
      </c>
      <c r="F1783" s="792" t="s">
        <v>6892</v>
      </c>
    </row>
    <row r="1784" spans="1:6" x14ac:dyDescent="0.15">
      <c r="A1784" s="792" t="s">
        <v>6786</v>
      </c>
      <c r="B1784" s="792" t="s">
        <v>6893</v>
      </c>
      <c r="C1784" s="792" t="s">
        <v>6788</v>
      </c>
      <c r="D1784" s="792" t="s">
        <v>6894</v>
      </c>
      <c r="E1784" s="793" t="str">
        <f t="shared" si="27"/>
        <v>沖縄県伊是名村</v>
      </c>
      <c r="F1784" s="792" t="s">
        <v>6895</v>
      </c>
    </row>
    <row r="1785" spans="1:6" x14ac:dyDescent="0.15">
      <c r="A1785" s="792" t="s">
        <v>6786</v>
      </c>
      <c r="B1785" s="792" t="s">
        <v>6896</v>
      </c>
      <c r="C1785" s="792" t="s">
        <v>6788</v>
      </c>
      <c r="D1785" s="792" t="s">
        <v>6897</v>
      </c>
      <c r="E1785" s="793" t="str">
        <f t="shared" si="27"/>
        <v>沖縄県久米島町</v>
      </c>
      <c r="F1785" s="792" t="s">
        <v>6898</v>
      </c>
    </row>
    <row r="1786" spans="1:6" x14ac:dyDescent="0.15">
      <c r="A1786" s="792" t="s">
        <v>6786</v>
      </c>
      <c r="B1786" s="792" t="s">
        <v>6899</v>
      </c>
      <c r="C1786" s="792" t="s">
        <v>6788</v>
      </c>
      <c r="D1786" s="792" t="s">
        <v>6900</v>
      </c>
      <c r="E1786" s="793" t="str">
        <f t="shared" si="27"/>
        <v>沖縄県八重瀬町</v>
      </c>
      <c r="F1786" s="792" t="s">
        <v>6901</v>
      </c>
    </row>
    <row r="1787" spans="1:6" x14ac:dyDescent="0.15">
      <c r="A1787" s="792" t="s">
        <v>6786</v>
      </c>
      <c r="B1787" s="792" t="s">
        <v>6902</v>
      </c>
      <c r="C1787" s="792" t="s">
        <v>6788</v>
      </c>
      <c r="D1787" s="792" t="s">
        <v>6903</v>
      </c>
      <c r="E1787" s="793" t="str">
        <f t="shared" si="27"/>
        <v>沖縄県多良間村</v>
      </c>
      <c r="F1787" s="792" t="s">
        <v>6904</v>
      </c>
    </row>
    <row r="1788" spans="1:6" x14ac:dyDescent="0.15">
      <c r="A1788" s="792" t="s">
        <v>6786</v>
      </c>
      <c r="B1788" s="792" t="s">
        <v>6905</v>
      </c>
      <c r="C1788" s="792" t="s">
        <v>6788</v>
      </c>
      <c r="D1788" s="792" t="s">
        <v>6906</v>
      </c>
      <c r="E1788" s="793" t="str">
        <f t="shared" si="27"/>
        <v>沖縄県竹富町</v>
      </c>
      <c r="F1788" s="792" t="s">
        <v>6907</v>
      </c>
    </row>
    <row r="1789" spans="1:6" x14ac:dyDescent="0.15">
      <c r="A1789" s="792" t="s">
        <v>6786</v>
      </c>
      <c r="B1789" s="792" t="s">
        <v>6908</v>
      </c>
      <c r="C1789" s="792" t="s">
        <v>6788</v>
      </c>
      <c r="D1789" s="792" t="s">
        <v>6909</v>
      </c>
      <c r="E1789" s="793" t="str">
        <f t="shared" si="27"/>
        <v>沖縄県与那国町</v>
      </c>
      <c r="F1789" s="792" t="s">
        <v>6910</v>
      </c>
    </row>
  </sheetData>
  <phoneticPr fontId="4"/>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521D-A99D-4A99-9ECD-36DE6DB74DAC}">
  <dimension ref="A1:AD27"/>
  <sheetViews>
    <sheetView showGridLines="0" view="pageBreakPreview" zoomScaleNormal="90" zoomScaleSheetLayoutView="100" workbookViewId="0">
      <selection activeCell="T11" sqref="T11"/>
    </sheetView>
  </sheetViews>
  <sheetFormatPr defaultColWidth="9" defaultRowHeight="14.25" x14ac:dyDescent="0.15"/>
  <cols>
    <col min="1" max="1" width="5.375" style="306" customWidth="1"/>
    <col min="2" max="2" width="6.25" style="306" customWidth="1"/>
    <col min="3" max="3" width="4.125" style="306" customWidth="1"/>
    <col min="4" max="4" width="43.75" style="306" customWidth="1"/>
    <col min="5" max="5" width="22.25" style="306" customWidth="1"/>
    <col min="6" max="6" width="9.375" style="306" customWidth="1"/>
    <col min="7" max="11" width="4.25" style="306" customWidth="1"/>
    <col min="12" max="17" width="2.75" style="306" customWidth="1"/>
    <col min="18" max="16384" width="9" style="306"/>
  </cols>
  <sheetData>
    <row r="1" spans="1:30" ht="18.75" customHeight="1" x14ac:dyDescent="0.15">
      <c r="A1" s="306" t="s">
        <v>83</v>
      </c>
      <c r="Q1" s="319"/>
      <c r="R1" s="319"/>
      <c r="AD1" s="306" t="s">
        <v>84</v>
      </c>
    </row>
    <row r="2" spans="1:30" ht="18.75" customHeight="1" x14ac:dyDescent="0.15">
      <c r="A2" s="884" t="s">
        <v>85</v>
      </c>
      <c r="B2" s="885"/>
      <c r="C2" s="885"/>
      <c r="D2" s="885"/>
      <c r="E2" s="886" t="s">
        <v>86</v>
      </c>
      <c r="F2" s="887"/>
      <c r="Q2" s="319"/>
      <c r="R2" s="319"/>
    </row>
    <row r="3" spans="1:30" ht="27.75" customHeight="1" x14ac:dyDescent="0.15">
      <c r="A3" s="316"/>
      <c r="E3" s="802" t="s">
        <v>87</v>
      </c>
      <c r="Q3" s="319"/>
      <c r="R3" s="319"/>
    </row>
    <row r="4" spans="1:30" s="309" customFormat="1" ht="25.5" customHeight="1" x14ac:dyDescent="0.15">
      <c r="A4" s="1007" t="str">
        <f>'はじめに（PC）'!D3</f>
        <v>△△市</v>
      </c>
      <c r="B4" s="1007"/>
      <c r="C4" s="1007"/>
      <c r="D4" s="318" t="s">
        <v>88</v>
      </c>
      <c r="E4" s="311"/>
      <c r="F4" s="306"/>
      <c r="G4" s="306"/>
    </row>
    <row r="5" spans="1:30" s="309" customFormat="1" ht="29.25" customHeight="1" x14ac:dyDescent="0.15">
      <c r="A5" s="317"/>
      <c r="B5" s="317"/>
      <c r="C5" s="317"/>
      <c r="D5" s="317"/>
      <c r="E5" s="317"/>
      <c r="F5" s="306"/>
      <c r="G5" s="306"/>
      <c r="H5" s="306"/>
      <c r="I5" s="306"/>
      <c r="J5" s="306"/>
      <c r="K5" s="306"/>
      <c r="L5" s="306"/>
      <c r="M5" s="306"/>
      <c r="N5" s="306"/>
      <c r="O5" s="306"/>
      <c r="P5" s="306"/>
      <c r="Q5" s="306"/>
    </row>
    <row r="6" spans="1:30" ht="24" customHeight="1" x14ac:dyDescent="0.15">
      <c r="A6" s="314"/>
      <c r="B6" s="314"/>
      <c r="C6" s="314"/>
      <c r="D6" s="314"/>
      <c r="E6" s="801" t="str">
        <f>'はじめに（PC）'!D4&amp;""</f>
        <v>あいうえお活動組織</v>
      </c>
    </row>
    <row r="7" spans="1:30" ht="24" customHeight="1" x14ac:dyDescent="0.15">
      <c r="A7" s="314"/>
      <c r="B7" s="314"/>
      <c r="C7" s="314"/>
      <c r="D7" s="314"/>
      <c r="E7" s="937" t="str">
        <f>'はじめに（PC）'!D5&amp;""</f>
        <v>多面　太郎</v>
      </c>
      <c r="F7" s="315"/>
    </row>
    <row r="8" spans="1:30" ht="26.25" customHeight="1" x14ac:dyDescent="0.15">
      <c r="A8" s="314"/>
      <c r="B8" s="314"/>
      <c r="C8" s="314"/>
      <c r="D8" s="314"/>
      <c r="E8" s="311"/>
    </row>
    <row r="9" spans="1:30" s="309" customFormat="1" ht="25.5" customHeight="1" x14ac:dyDescent="0.15">
      <c r="A9" s="312"/>
      <c r="B9" s="311"/>
      <c r="C9" s="311"/>
      <c r="D9" s="311"/>
      <c r="E9" s="311"/>
      <c r="F9" s="306"/>
      <c r="G9" s="306"/>
    </row>
    <row r="10" spans="1:30" s="309" customFormat="1" ht="25.5" customHeight="1" x14ac:dyDescent="0.15">
      <c r="A10" s="312"/>
      <c r="B10" s="313" t="s">
        <v>89</v>
      </c>
      <c r="C10" s="313"/>
      <c r="D10" s="313"/>
      <c r="E10" s="313"/>
      <c r="F10" s="306"/>
      <c r="G10" s="306"/>
    </row>
    <row r="11" spans="1:30" s="309" customFormat="1" ht="25.5" customHeight="1" x14ac:dyDescent="0.15">
      <c r="A11" s="312"/>
      <c r="B11" s="311"/>
      <c r="C11" s="311"/>
      <c r="D11" s="311"/>
      <c r="E11" s="311"/>
      <c r="F11" s="306"/>
      <c r="G11" s="306"/>
    </row>
    <row r="12" spans="1:30" s="307" customFormat="1" ht="45.75" customHeight="1" x14ac:dyDescent="0.15">
      <c r="A12" s="1008" t="s">
        <v>90</v>
      </c>
      <c r="B12" s="1008"/>
      <c r="C12" s="1008"/>
      <c r="D12" s="1008"/>
      <c r="E12" s="1008"/>
      <c r="F12" s="1008"/>
    </row>
    <row r="13" spans="1:30" s="307" customFormat="1" ht="18" customHeight="1" x14ac:dyDescent="0.15"/>
    <row r="14" spans="1:30" s="309" customFormat="1" ht="25.5" customHeight="1" x14ac:dyDescent="0.15">
      <c r="A14" s="1009" t="s">
        <v>91</v>
      </c>
      <c r="B14" s="1009"/>
      <c r="C14" s="1009"/>
      <c r="D14" s="1009"/>
      <c r="E14" s="1009"/>
      <c r="F14" s="306"/>
      <c r="G14" s="306"/>
      <c r="H14" s="306"/>
      <c r="I14" s="306"/>
      <c r="J14" s="306"/>
    </row>
    <row r="15" spans="1:30" s="307" customFormat="1" ht="24.75" customHeight="1" x14ac:dyDescent="0.15">
      <c r="B15" s="307" t="s">
        <v>92</v>
      </c>
    </row>
    <row r="16" spans="1:30" s="309" customFormat="1" ht="24.75" customHeight="1" x14ac:dyDescent="0.15">
      <c r="A16" s="310"/>
      <c r="B16" s="891"/>
      <c r="C16" s="891"/>
      <c r="D16" s="891"/>
      <c r="E16" s="310"/>
      <c r="F16" s="310"/>
      <c r="G16" s="310"/>
      <c r="H16" s="310"/>
      <c r="I16" s="310"/>
      <c r="J16" s="310"/>
    </row>
    <row r="17" spans="2:5" s="307" customFormat="1" ht="24.75" customHeight="1" x14ac:dyDescent="0.15">
      <c r="B17" s="307" t="s">
        <v>93</v>
      </c>
    </row>
    <row r="18" spans="2:5" ht="24.75" customHeight="1" x14ac:dyDescent="0.15">
      <c r="C18" s="892" t="s">
        <v>94</v>
      </c>
      <c r="D18" s="1006" t="s">
        <v>95</v>
      </c>
      <c r="E18" s="1006"/>
    </row>
    <row r="19" spans="2:5" ht="24.75" customHeight="1" x14ac:dyDescent="0.15">
      <c r="C19" s="308" t="s">
        <v>96</v>
      </c>
      <c r="D19" s="1006" t="s">
        <v>97</v>
      </c>
      <c r="E19" s="1006"/>
    </row>
    <row r="20" spans="2:5" ht="24.75" customHeight="1" x14ac:dyDescent="0.15">
      <c r="C20" s="308" t="s">
        <v>96</v>
      </c>
      <c r="D20" s="1006" t="s">
        <v>98</v>
      </c>
      <c r="E20" s="1006"/>
    </row>
    <row r="21" spans="2:5" ht="24.75" customHeight="1" x14ac:dyDescent="0.15">
      <c r="B21" s="891"/>
    </row>
    <row r="22" spans="2:5" s="307" customFormat="1" ht="24.75" customHeight="1" x14ac:dyDescent="0.15">
      <c r="B22" s="307" t="s">
        <v>99</v>
      </c>
    </row>
    <row r="23" spans="2:5" s="307" customFormat="1" ht="24.75" customHeight="1" x14ac:dyDescent="0.15">
      <c r="C23" s="308" t="s">
        <v>96</v>
      </c>
      <c r="D23" s="307" t="s">
        <v>100</v>
      </c>
    </row>
    <row r="24" spans="2:5" ht="25.5" customHeight="1" x14ac:dyDescent="0.15"/>
    <row r="25" spans="2:5" ht="25.5" customHeight="1" x14ac:dyDescent="0.15"/>
    <row r="26" spans="2:5" ht="148.5" customHeight="1" x14ac:dyDescent="0.15">
      <c r="C26" s="975" t="s">
        <v>6911</v>
      </c>
      <c r="D26" s="1005" t="s">
        <v>6912</v>
      </c>
      <c r="E26" s="1005"/>
    </row>
    <row r="27" spans="2:5" ht="25.5" customHeight="1" x14ac:dyDescent="0.15">
      <c r="C27" s="308" t="s">
        <v>96</v>
      </c>
      <c r="D27" s="307" t="s">
        <v>6913</v>
      </c>
    </row>
  </sheetData>
  <mergeCells count="7">
    <mergeCell ref="D26:E26"/>
    <mergeCell ref="D20:E20"/>
    <mergeCell ref="A4:C4"/>
    <mergeCell ref="A12:F12"/>
    <mergeCell ref="A14:E14"/>
    <mergeCell ref="D18:E18"/>
    <mergeCell ref="D19:E19"/>
  </mergeCells>
  <phoneticPr fontId="4"/>
  <dataValidations count="1">
    <dataValidation type="list" allowBlank="1" showInputMessage="1" showErrorMessage="1" sqref="C23 C18:C20 C27"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1107-DF3B-4C94-8BE5-69AA3D1920E0}">
  <dimension ref="A1:G48"/>
  <sheetViews>
    <sheetView showGridLines="0" view="pageBreakPreview" zoomScale="85" zoomScaleNormal="100" zoomScaleSheetLayoutView="85" workbookViewId="0">
      <selection activeCell="C22" sqref="C22"/>
    </sheetView>
  </sheetViews>
  <sheetFormatPr defaultColWidth="9" defaultRowHeight="18" customHeight="1" x14ac:dyDescent="0.15"/>
  <cols>
    <col min="1" max="2" width="2.375" style="320" customWidth="1"/>
    <col min="3" max="3" width="4.75" style="320" customWidth="1"/>
    <col min="4" max="4" width="5" style="320" customWidth="1"/>
    <col min="5" max="5" width="38.875" style="320" customWidth="1"/>
    <col min="6" max="6" width="23.75" style="320" customWidth="1"/>
    <col min="7" max="7" width="6.25" style="320" customWidth="1"/>
    <col min="8" max="8" width="3.375" style="320" customWidth="1"/>
    <col min="9" max="9" width="9" style="320"/>
    <col min="10" max="10" width="5.75" style="320" customWidth="1"/>
    <col min="11" max="16384" width="9" style="320"/>
  </cols>
  <sheetData>
    <row r="1" spans="1:7" ht="18" customHeight="1" x14ac:dyDescent="0.15">
      <c r="A1" s="316" t="s">
        <v>101</v>
      </c>
    </row>
    <row r="2" spans="1:7" ht="18" customHeight="1" x14ac:dyDescent="0.15">
      <c r="A2" s="316" t="s">
        <v>85</v>
      </c>
    </row>
    <row r="3" spans="1:7" ht="18" customHeight="1" x14ac:dyDescent="0.15">
      <c r="G3" s="324" t="s">
        <v>102</v>
      </c>
    </row>
    <row r="4" spans="1:7" ht="18" customHeight="1" x14ac:dyDescent="0.15">
      <c r="A4" s="1016" t="s">
        <v>103</v>
      </c>
      <c r="B4" s="1016"/>
      <c r="C4" s="1016"/>
      <c r="D4" s="1016"/>
      <c r="E4" s="1016"/>
      <c r="F4" s="1016"/>
      <c r="G4" s="1016"/>
    </row>
    <row r="6" spans="1:7" ht="18" customHeight="1" x14ac:dyDescent="0.15">
      <c r="F6" s="1017" t="str">
        <f>'様式第1-1号'!E3</f>
        <v>○年○月○日</v>
      </c>
      <c r="G6" s="1017"/>
    </row>
    <row r="7" spans="1:7" ht="17.25" customHeight="1" x14ac:dyDescent="0.15">
      <c r="F7" s="1022" t="str">
        <f>'はじめに（PC）'!D4&amp;""</f>
        <v>あいうえお活動組織</v>
      </c>
      <c r="G7" s="1022"/>
    </row>
    <row r="8" spans="1:7" ht="9.75" customHeight="1" x14ac:dyDescent="0.15"/>
    <row r="9" spans="1:7" ht="18" customHeight="1" x14ac:dyDescent="0.15">
      <c r="A9" s="322" t="s">
        <v>104</v>
      </c>
      <c r="B9" s="322"/>
    </row>
    <row r="10" spans="1:7" ht="18" customHeight="1" x14ac:dyDescent="0.15">
      <c r="A10" s="320" t="s">
        <v>105</v>
      </c>
    </row>
    <row r="11" spans="1:7" ht="36.75" customHeight="1" x14ac:dyDescent="0.15">
      <c r="B11" s="1018" t="s">
        <v>106</v>
      </c>
      <c r="C11" s="1018"/>
      <c r="D11" s="1018"/>
      <c r="E11" s="1018"/>
      <c r="F11" s="1018"/>
      <c r="G11" s="1018"/>
    </row>
    <row r="12" spans="1:7" ht="18" customHeight="1" x14ac:dyDescent="0.15">
      <c r="A12" s="320" t="s">
        <v>107</v>
      </c>
    </row>
    <row r="13" spans="1:7" ht="38.25" customHeight="1" x14ac:dyDescent="0.15">
      <c r="B13" s="1018" t="s">
        <v>108</v>
      </c>
      <c r="C13" s="1018"/>
      <c r="D13" s="1018"/>
      <c r="E13" s="1018"/>
      <c r="F13" s="1018"/>
      <c r="G13" s="1018"/>
    </row>
    <row r="14" spans="1:7" ht="18" customHeight="1" x14ac:dyDescent="0.15">
      <c r="A14" s="322" t="s">
        <v>109</v>
      </c>
      <c r="B14" s="322"/>
    </row>
    <row r="15" spans="1:7" ht="18" customHeight="1" x14ac:dyDescent="0.15">
      <c r="A15" s="320" t="s">
        <v>110</v>
      </c>
    </row>
    <row r="16" spans="1:7" ht="18" customHeight="1" x14ac:dyDescent="0.15">
      <c r="A16" s="320" t="s">
        <v>111</v>
      </c>
    </row>
    <row r="17" spans="1:7" ht="18" customHeight="1" x14ac:dyDescent="0.15">
      <c r="C17" s="1019" t="s">
        <v>112</v>
      </c>
      <c r="D17" s="1020"/>
      <c r="E17" s="1020"/>
      <c r="F17" s="1020"/>
      <c r="G17" s="1021"/>
    </row>
    <row r="18" spans="1:7" ht="18" customHeight="1" x14ac:dyDescent="0.15">
      <c r="C18" s="323"/>
      <c r="D18" s="1013" t="s">
        <v>113</v>
      </c>
      <c r="E18" s="1014" t="s">
        <v>114</v>
      </c>
      <c r="F18" s="1014"/>
      <c r="G18" s="1014"/>
    </row>
    <row r="19" spans="1:7" ht="40.5" customHeight="1" x14ac:dyDescent="0.15">
      <c r="C19" s="323"/>
      <c r="D19" s="1013"/>
      <c r="E19" s="1014"/>
      <c r="F19" s="1014"/>
      <c r="G19" s="1014"/>
    </row>
    <row r="20" spans="1:7" ht="18" customHeight="1" x14ac:dyDescent="0.15">
      <c r="C20" s="323"/>
      <c r="D20" s="1013" t="s">
        <v>115</v>
      </c>
      <c r="E20" s="1014" t="s">
        <v>116</v>
      </c>
      <c r="F20" s="1014"/>
      <c r="G20" s="1014"/>
    </row>
    <row r="21" spans="1:7" ht="27.75" customHeight="1" x14ac:dyDescent="0.15">
      <c r="C21" s="323"/>
      <c r="D21" s="1013"/>
      <c r="E21" s="1014"/>
      <c r="F21" s="1014"/>
      <c r="G21" s="1014"/>
    </row>
    <row r="22" spans="1:7" ht="18" customHeight="1" x14ac:dyDescent="0.15">
      <c r="C22" s="893"/>
      <c r="D22" s="1010" t="s">
        <v>117</v>
      </c>
      <c r="E22" s="1010"/>
      <c r="F22" s="1010"/>
      <c r="G22" s="1010"/>
    </row>
    <row r="23" spans="1:7" ht="18" customHeight="1" x14ac:dyDescent="0.15">
      <c r="C23" s="893"/>
      <c r="D23" s="1010" t="s">
        <v>118</v>
      </c>
      <c r="E23" s="1010"/>
      <c r="F23" s="1010"/>
      <c r="G23" s="1010"/>
    </row>
    <row r="24" spans="1:7" ht="18" customHeight="1" x14ac:dyDescent="0.15">
      <c r="C24" s="893"/>
      <c r="D24" s="1010" t="s">
        <v>119</v>
      </c>
      <c r="E24" s="1010"/>
      <c r="F24" s="1010"/>
      <c r="G24" s="1010"/>
    </row>
    <row r="25" spans="1:7" ht="5.0999999999999996" customHeight="1" x14ac:dyDescent="0.15">
      <c r="C25" s="895"/>
    </row>
    <row r="26" spans="1:7" ht="18" customHeight="1" x14ac:dyDescent="0.15">
      <c r="A26" s="320" t="s">
        <v>120</v>
      </c>
    </row>
    <row r="27" spans="1:7" ht="18" customHeight="1" x14ac:dyDescent="0.15">
      <c r="C27" s="1011" t="s">
        <v>121</v>
      </c>
      <c r="D27" s="1011"/>
      <c r="E27" s="1011"/>
      <c r="F27" s="1011"/>
      <c r="G27" s="1011"/>
    </row>
    <row r="28" spans="1:7" ht="18" customHeight="1" x14ac:dyDescent="0.15">
      <c r="C28" s="1011"/>
      <c r="D28" s="1011"/>
      <c r="E28" s="1011"/>
      <c r="F28" s="1011"/>
      <c r="G28" s="1011"/>
    </row>
    <row r="29" spans="1:7" ht="18" customHeight="1" x14ac:dyDescent="0.15">
      <c r="A29" s="320" t="s">
        <v>122</v>
      </c>
    </row>
    <row r="30" spans="1:7" ht="18" customHeight="1" x14ac:dyDescent="0.15">
      <c r="A30" s="320" t="s">
        <v>123</v>
      </c>
    </row>
    <row r="31" spans="1:7" ht="18" customHeight="1" x14ac:dyDescent="0.15">
      <c r="A31" s="320" t="s">
        <v>124</v>
      </c>
    </row>
    <row r="32" spans="1:7" ht="18" customHeight="1" x14ac:dyDescent="0.15">
      <c r="C32" s="1011" t="s">
        <v>125</v>
      </c>
      <c r="D32" s="1015"/>
      <c r="E32" s="1015"/>
      <c r="F32" s="1015"/>
      <c r="G32" s="1015"/>
    </row>
    <row r="33" spans="1:7" ht="18" customHeight="1" x14ac:dyDescent="0.15">
      <c r="C33" s="1015"/>
      <c r="D33" s="1015"/>
      <c r="E33" s="1015"/>
      <c r="F33" s="1015"/>
      <c r="G33" s="1015"/>
    </row>
    <row r="34" spans="1:7" ht="18" customHeight="1" x14ac:dyDescent="0.15">
      <c r="A34" s="320" t="s">
        <v>126</v>
      </c>
    </row>
    <row r="35" spans="1:7" ht="18" customHeight="1" x14ac:dyDescent="0.15">
      <c r="C35" s="894" t="s">
        <v>127</v>
      </c>
      <c r="D35" s="894"/>
      <c r="E35" s="894"/>
      <c r="F35" s="894"/>
      <c r="G35" s="894"/>
    </row>
    <row r="36" spans="1:7" ht="18" customHeight="1" x14ac:dyDescent="0.15">
      <c r="C36" s="1015" t="s">
        <v>128</v>
      </c>
      <c r="D36" s="1015"/>
      <c r="E36" s="1015"/>
      <c r="F36" s="1015"/>
      <c r="G36" s="1015"/>
    </row>
    <row r="37" spans="1:7" ht="18" customHeight="1" x14ac:dyDescent="0.15">
      <c r="C37" s="894" t="s">
        <v>129</v>
      </c>
      <c r="D37" s="894"/>
      <c r="E37" s="894"/>
      <c r="F37" s="894"/>
      <c r="G37" s="894"/>
    </row>
    <row r="38" spans="1:7" ht="41.25" customHeight="1" x14ac:dyDescent="0.15">
      <c r="C38" s="1011" t="s">
        <v>130</v>
      </c>
      <c r="D38" s="1011"/>
      <c r="E38" s="1011"/>
      <c r="F38" s="1011"/>
      <c r="G38" s="1011"/>
    </row>
    <row r="39" spans="1:7" ht="18" customHeight="1" x14ac:dyDescent="0.15">
      <c r="A39" s="322" t="s">
        <v>131</v>
      </c>
      <c r="B39" s="322"/>
    </row>
    <row r="40" spans="1:7" ht="18" customHeight="1" x14ac:dyDescent="0.15">
      <c r="C40" s="894" t="s">
        <v>132</v>
      </c>
      <c r="D40" s="894"/>
      <c r="E40" s="894"/>
      <c r="F40" s="894"/>
      <c r="G40" s="894"/>
    </row>
    <row r="41" spans="1:7" ht="5.0999999999999996" customHeight="1" x14ac:dyDescent="0.15"/>
    <row r="42" spans="1:7" ht="18" customHeight="1" x14ac:dyDescent="0.15">
      <c r="A42" s="322" t="s">
        <v>133</v>
      </c>
      <c r="B42" s="322"/>
    </row>
    <row r="43" spans="1:7" ht="18" customHeight="1" x14ac:dyDescent="0.15">
      <c r="C43" s="1011" t="s">
        <v>134</v>
      </c>
      <c r="D43" s="1011"/>
      <c r="E43" s="1011"/>
      <c r="F43" s="1011"/>
      <c r="G43" s="1011"/>
    </row>
    <row r="44" spans="1:7" ht="29.25" customHeight="1" x14ac:dyDescent="0.15">
      <c r="B44" s="321"/>
      <c r="C44" s="1011"/>
      <c r="D44" s="1011"/>
      <c r="E44" s="1011"/>
      <c r="F44" s="1011"/>
      <c r="G44" s="1011"/>
    </row>
    <row r="45" spans="1:7" ht="14.45" customHeight="1" x14ac:dyDescent="0.15"/>
    <row r="46" spans="1:7" ht="18" customHeight="1" x14ac:dyDescent="0.15">
      <c r="A46" s="320" t="s">
        <v>135</v>
      </c>
    </row>
    <row r="47" spans="1:7" ht="18" customHeight="1" x14ac:dyDescent="0.15">
      <c r="B47" s="1012" t="s">
        <v>136</v>
      </c>
      <c r="C47" s="1012"/>
      <c r="D47" s="1012"/>
      <c r="E47" s="1012"/>
      <c r="F47" s="1012"/>
      <c r="G47" s="1012"/>
    </row>
    <row r="48" spans="1:7" ht="43.15" customHeight="1" x14ac:dyDescent="0.15">
      <c r="B48" s="1012"/>
      <c r="C48" s="1012"/>
      <c r="D48" s="1012"/>
      <c r="E48" s="1012"/>
      <c r="F48" s="1012"/>
      <c r="G48" s="1012"/>
    </row>
  </sheetData>
  <mergeCells count="19">
    <mergeCell ref="A4:G4"/>
    <mergeCell ref="F6:G6"/>
    <mergeCell ref="B11:G11"/>
    <mergeCell ref="B13:G13"/>
    <mergeCell ref="C17:G17"/>
    <mergeCell ref="F7:G7"/>
    <mergeCell ref="D23:G23"/>
    <mergeCell ref="D24:G24"/>
    <mergeCell ref="C27:G28"/>
    <mergeCell ref="B47:G48"/>
    <mergeCell ref="D18:D19"/>
    <mergeCell ref="E18:G19"/>
    <mergeCell ref="C32:G33"/>
    <mergeCell ref="C36:G36"/>
    <mergeCell ref="C38:G38"/>
    <mergeCell ref="C43:G44"/>
    <mergeCell ref="D20:D21"/>
    <mergeCell ref="E20:G21"/>
    <mergeCell ref="D22:G22"/>
  </mergeCells>
  <phoneticPr fontId="4"/>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view="pageBreakPreview" topLeftCell="A40" zoomScale="85" zoomScaleNormal="100" zoomScaleSheetLayoutView="85" workbookViewId="0">
      <selection activeCell="N45" sqref="N45"/>
    </sheetView>
  </sheetViews>
  <sheetFormatPr defaultColWidth="4.125" defaultRowHeight="18" customHeight="1" x14ac:dyDescent="0.15"/>
  <cols>
    <col min="1" max="1" width="1.875" style="8" customWidth="1"/>
    <col min="2" max="2" width="4.75" style="8" customWidth="1"/>
    <col min="3" max="3" width="8.75" style="8" customWidth="1"/>
    <col min="4" max="4" width="3.375" style="8" customWidth="1"/>
    <col min="5" max="5" width="7.75" style="8" customWidth="1"/>
    <col min="6" max="6" width="3.375" style="8" customWidth="1"/>
    <col min="7" max="7" width="7.75" style="8" customWidth="1"/>
    <col min="8" max="8" width="3.375" style="8" customWidth="1"/>
    <col min="9" max="9" width="7.25" style="8" customWidth="1"/>
    <col min="10" max="10" width="3.375" style="8" customWidth="1"/>
    <col min="11" max="11" width="8" style="8" customWidth="1"/>
    <col min="12" max="12" width="12.375" style="8" customWidth="1"/>
    <col min="13" max="13" width="7.25" style="8" customWidth="1"/>
    <col min="14" max="14" width="13.875" style="8" customWidth="1"/>
    <col min="15" max="15" width="2.75" style="8" customWidth="1"/>
    <col min="16" max="16" width="5.875" style="8" customWidth="1"/>
    <col min="17" max="122" width="4.75" style="8" customWidth="1"/>
    <col min="123" max="255" width="8.75" style="8" customWidth="1"/>
    <col min="256" max="16384" width="4.125" style="8"/>
  </cols>
  <sheetData>
    <row r="1" spans="1:16" s="2" customFormat="1" ht="24" customHeight="1" x14ac:dyDescent="0.15">
      <c r="A1" s="1" t="s">
        <v>137</v>
      </c>
      <c r="D1" s="3"/>
    </row>
    <row r="2" spans="1:16" s="2" customFormat="1" ht="24" customHeight="1" x14ac:dyDescent="0.15">
      <c r="A2" s="1" t="s">
        <v>85</v>
      </c>
      <c r="D2" s="3"/>
      <c r="N2" s="56" t="s">
        <v>102</v>
      </c>
    </row>
    <row r="3" spans="1:16" s="2" customFormat="1" ht="42.75" customHeight="1" x14ac:dyDescent="0.15">
      <c r="A3" s="4"/>
      <c r="D3" s="3"/>
      <c r="E3" s="5"/>
      <c r="M3" s="1142" t="str">
        <f>'様式第1-1号'!E3</f>
        <v>○年○月○日</v>
      </c>
      <c r="N3" s="1143"/>
    </row>
    <row r="4" spans="1:16" s="2" customFormat="1" ht="76.5" customHeight="1" x14ac:dyDescent="0.15">
      <c r="B4" s="1144" t="s">
        <v>138</v>
      </c>
      <c r="C4" s="1145"/>
      <c r="D4" s="1145"/>
      <c r="E4" s="1145"/>
      <c r="F4" s="1145"/>
      <c r="G4" s="1145"/>
      <c r="H4" s="1145"/>
      <c r="I4" s="1145"/>
      <c r="J4" s="1145"/>
      <c r="K4" s="1145"/>
      <c r="L4" s="1145"/>
      <c r="M4" s="1145"/>
      <c r="N4" s="1145"/>
    </row>
    <row r="5" spans="1:16" s="2" customFormat="1" ht="21.75" customHeight="1" x14ac:dyDescent="0.15">
      <c r="B5" s="6"/>
      <c r="C5" s="6"/>
      <c r="D5" s="6"/>
      <c r="E5" s="6"/>
      <c r="F5" s="7"/>
      <c r="G5" s="7"/>
      <c r="H5" s="7"/>
      <c r="I5" s="7"/>
      <c r="J5" s="7"/>
      <c r="K5" s="7"/>
      <c r="L5" s="7"/>
      <c r="M5" s="7"/>
      <c r="N5" s="7"/>
    </row>
    <row r="6" spans="1:16" s="2" customFormat="1" ht="21.75" customHeight="1" x14ac:dyDescent="0.15">
      <c r="D6" s="1138" t="s">
        <v>139</v>
      </c>
      <c r="E6" s="1138"/>
      <c r="F6" s="1139" t="s">
        <v>140</v>
      </c>
      <c r="G6" s="1140"/>
      <c r="H6" s="1140"/>
      <c r="I6" s="1140"/>
      <c r="J6" s="1140"/>
      <c r="K6" s="1140"/>
      <c r="L6" s="1141"/>
    </row>
    <row r="7" spans="1:16" s="2" customFormat="1" ht="30.75" customHeight="1" x14ac:dyDescent="0.15">
      <c r="D7" s="1130" t="s">
        <v>141</v>
      </c>
      <c r="E7" s="1130"/>
      <c r="F7" s="1131" t="str">
        <f>'はじめに（PC）'!D4&amp;""</f>
        <v>あいうえお活動組織</v>
      </c>
      <c r="G7" s="1132"/>
      <c r="H7" s="1132"/>
      <c r="I7" s="1132"/>
      <c r="J7" s="1132"/>
      <c r="K7" s="1132"/>
      <c r="L7" s="1133"/>
      <c r="P7" s="8"/>
    </row>
    <row r="8" spans="1:16" s="2" customFormat="1" ht="11.25" customHeight="1" x14ac:dyDescent="0.15">
      <c r="D8" s="903"/>
      <c r="E8" s="903"/>
      <c r="F8" s="7"/>
      <c r="G8" s="9"/>
      <c r="H8" s="9"/>
      <c r="I8" s="9"/>
      <c r="J8" s="9"/>
      <c r="K8" s="9"/>
      <c r="L8" s="9"/>
    </row>
    <row r="9" spans="1:16" s="2" customFormat="1" ht="19.5" customHeight="1" x14ac:dyDescent="0.15">
      <c r="D9" s="1138" t="s">
        <v>139</v>
      </c>
      <c r="E9" s="1138"/>
      <c r="F9" s="1139" t="s">
        <v>142</v>
      </c>
      <c r="G9" s="1140"/>
      <c r="H9" s="1140"/>
      <c r="I9" s="1140"/>
      <c r="J9" s="1140"/>
      <c r="K9" s="1140"/>
      <c r="L9" s="1141"/>
    </row>
    <row r="10" spans="1:16" s="2" customFormat="1" ht="30.75" customHeight="1" x14ac:dyDescent="0.15">
      <c r="D10" s="1130" t="s">
        <v>143</v>
      </c>
      <c r="E10" s="1130"/>
      <c r="F10" s="1131" t="str">
        <f>'はじめに（PC）'!D5&amp;""</f>
        <v>多面　太郎</v>
      </c>
      <c r="G10" s="1132"/>
      <c r="H10" s="1132"/>
      <c r="I10" s="1132"/>
      <c r="J10" s="1132"/>
      <c r="K10" s="1132"/>
      <c r="L10" s="1133"/>
      <c r="P10" s="8"/>
    </row>
    <row r="11" spans="1:16" s="2" customFormat="1" ht="11.25" customHeight="1" x14ac:dyDescent="0.15">
      <c r="D11" s="903"/>
      <c r="E11" s="903"/>
      <c r="F11" s="10"/>
      <c r="H11" s="10"/>
      <c r="I11" s="10"/>
      <c r="J11" s="10"/>
      <c r="K11" s="10"/>
      <c r="L11" s="10"/>
    </row>
    <row r="12" spans="1:16" s="2" customFormat="1" ht="21.75" customHeight="1" x14ac:dyDescent="0.15">
      <c r="D12" s="1138" t="s">
        <v>139</v>
      </c>
      <c r="E12" s="1138"/>
      <c r="F12" s="1139" t="s">
        <v>144</v>
      </c>
      <c r="G12" s="1140"/>
      <c r="H12" s="1140"/>
      <c r="I12" s="1140"/>
      <c r="J12" s="1140"/>
      <c r="K12" s="1140"/>
      <c r="L12" s="1141"/>
    </row>
    <row r="13" spans="1:16" s="2" customFormat="1" ht="30.75" customHeight="1" x14ac:dyDescent="0.15">
      <c r="D13" s="1130" t="s">
        <v>145</v>
      </c>
      <c r="E13" s="1130"/>
      <c r="F13" s="1131" t="str">
        <f>'はじめに（PC）'!D6&amp;""</f>
        <v>○○県△△市○町○-○-○</v>
      </c>
      <c r="G13" s="1132"/>
      <c r="H13" s="1132"/>
      <c r="I13" s="1132"/>
      <c r="J13" s="1132"/>
      <c r="K13" s="1132"/>
      <c r="L13" s="1133"/>
    </row>
    <row r="14" spans="1:16" s="2" customFormat="1" ht="20.25" customHeight="1" x14ac:dyDescent="0.15">
      <c r="E14" s="11"/>
    </row>
    <row r="15" spans="1:16" s="2" customFormat="1" ht="21.75" customHeight="1" x14ac:dyDescent="0.15">
      <c r="C15" s="11"/>
      <c r="D15" s="11"/>
      <c r="E15" s="11"/>
    </row>
    <row r="16" spans="1:16" s="2" customFormat="1" ht="21.75" customHeight="1" x14ac:dyDescent="0.15">
      <c r="D16" s="1" t="s">
        <v>146</v>
      </c>
      <c r="E16" s="1134" t="s">
        <v>147</v>
      </c>
      <c r="F16" s="1134"/>
      <c r="G16" s="1134"/>
      <c r="H16" s="1134"/>
      <c r="I16" s="1134"/>
      <c r="J16" s="1134"/>
      <c r="K16" s="1134"/>
      <c r="L16" s="1134"/>
      <c r="M16" s="1134"/>
      <c r="N16" s="1134"/>
    </row>
    <row r="17" spans="1:35" s="2" customFormat="1" ht="16.5" customHeight="1" x14ac:dyDescent="0.15">
      <c r="C17" s="3"/>
      <c r="D17" s="12"/>
      <c r="E17" s="12"/>
      <c r="F17" s="7"/>
      <c r="G17" s="7"/>
      <c r="H17" s="7"/>
      <c r="I17" s="7"/>
      <c r="J17" s="7"/>
      <c r="K17" s="7"/>
      <c r="L17" s="7"/>
      <c r="M17" s="7"/>
      <c r="N17" s="7"/>
    </row>
    <row r="18" spans="1:35" s="2" customFormat="1" ht="21.75" customHeight="1" x14ac:dyDescent="0.15">
      <c r="D18" s="7" t="s">
        <v>148</v>
      </c>
      <c r="E18" s="6"/>
      <c r="F18" s="12"/>
      <c r="G18" s="12"/>
      <c r="H18" s="7"/>
      <c r="I18" s="7"/>
      <c r="J18" s="7"/>
      <c r="K18" s="7"/>
      <c r="L18" s="7"/>
      <c r="M18" s="7"/>
      <c r="N18" s="7"/>
    </row>
    <row r="19" spans="1:35" s="2" customFormat="1" ht="21.75" customHeight="1" x14ac:dyDescent="0.15">
      <c r="D19" s="13" t="s">
        <v>149</v>
      </c>
      <c r="E19" s="1135" t="s">
        <v>150</v>
      </c>
      <c r="F19" s="1136"/>
      <c r="G19" s="1136"/>
      <c r="H19" s="1136"/>
      <c r="I19" s="1136"/>
      <c r="J19" s="1136"/>
      <c r="K19" s="1136"/>
      <c r="L19" s="1137"/>
      <c r="M19" s="14" t="s">
        <v>151</v>
      </c>
    </row>
    <row r="20" spans="1:35" s="2" customFormat="1" ht="21.75" customHeight="1" x14ac:dyDescent="0.15">
      <c r="D20" s="15" t="s">
        <v>152</v>
      </c>
      <c r="E20" s="1135" t="s">
        <v>153</v>
      </c>
      <c r="F20" s="1136"/>
      <c r="G20" s="1136"/>
      <c r="H20" s="1136"/>
      <c r="I20" s="1136"/>
      <c r="J20" s="1136"/>
      <c r="K20" s="1136"/>
      <c r="L20" s="1137"/>
      <c r="M20" s="14" t="s">
        <v>154</v>
      </c>
    </row>
    <row r="21" spans="1:35" s="2" customFormat="1" ht="21.75" customHeight="1" x14ac:dyDescent="0.15">
      <c r="D21" s="15" t="s">
        <v>152</v>
      </c>
      <c r="E21" s="1135" t="s">
        <v>155</v>
      </c>
      <c r="F21" s="1136"/>
      <c r="G21" s="1136"/>
      <c r="H21" s="1136"/>
      <c r="I21" s="1136"/>
      <c r="J21" s="1136"/>
      <c r="K21" s="1136"/>
      <c r="L21" s="1137"/>
      <c r="M21" s="14" t="s">
        <v>154</v>
      </c>
    </row>
    <row r="22" spans="1:35" s="2" customFormat="1" ht="21.75" customHeight="1" x14ac:dyDescent="0.15">
      <c r="D22" s="15" t="s">
        <v>152</v>
      </c>
      <c r="E22" s="1120" t="s">
        <v>156</v>
      </c>
      <c r="F22" s="1121"/>
      <c r="G22" s="1121"/>
      <c r="H22" s="1121"/>
      <c r="I22" s="1121"/>
      <c r="J22" s="1121"/>
      <c r="K22" s="1121"/>
      <c r="L22" s="1122"/>
      <c r="M22" s="14" t="s">
        <v>154</v>
      </c>
    </row>
    <row r="23" spans="1:35" s="2" customFormat="1" ht="28.5" customHeight="1" x14ac:dyDescent="0.15">
      <c r="C23" s="16"/>
      <c r="D23" s="16" t="s">
        <v>157</v>
      </c>
      <c r="E23" s="17"/>
      <c r="F23" s="17"/>
      <c r="G23" s="17"/>
      <c r="H23" s="18"/>
      <c r="I23" s="17"/>
      <c r="J23" s="17"/>
      <c r="K23" s="17"/>
      <c r="L23" s="17"/>
      <c r="M23" s="17"/>
      <c r="N23" s="17"/>
    </row>
    <row r="24" spans="1:35" s="2" customFormat="1" ht="48.75" customHeight="1" x14ac:dyDescent="0.15">
      <c r="C24" s="16"/>
      <c r="D24" s="19"/>
      <c r="E24" s="17"/>
      <c r="F24" s="17"/>
      <c r="G24" s="17"/>
      <c r="H24" s="17"/>
      <c r="I24" s="17"/>
      <c r="J24" s="17"/>
      <c r="K24" s="17"/>
      <c r="L24" s="17"/>
      <c r="M24" s="17"/>
      <c r="N24" s="17"/>
    </row>
    <row r="25" spans="1:35" s="2" customFormat="1" ht="14.25" customHeight="1" x14ac:dyDescent="0.15">
      <c r="C25" s="16" t="s">
        <v>135</v>
      </c>
      <c r="D25" s="16"/>
      <c r="E25" s="16"/>
      <c r="F25" s="16"/>
      <c r="G25" s="16"/>
      <c r="H25" s="16"/>
      <c r="I25" s="16"/>
      <c r="J25" s="16"/>
      <c r="K25" s="16"/>
      <c r="L25" s="16"/>
      <c r="M25" s="16"/>
      <c r="N25" s="16"/>
    </row>
    <row r="26" spans="1:35" s="2" customFormat="1" ht="45.75" customHeight="1" x14ac:dyDescent="0.15">
      <c r="A26" s="20"/>
      <c r="B26" s="20"/>
      <c r="C26" s="984" t="s">
        <v>158</v>
      </c>
      <c r="D26" s="984"/>
      <c r="E26" s="984"/>
      <c r="F26" s="984"/>
      <c r="G26" s="984"/>
      <c r="H26" s="984"/>
      <c r="I26" s="984"/>
      <c r="J26" s="984"/>
      <c r="K26" s="984"/>
      <c r="L26" s="984"/>
      <c r="M26" s="984"/>
      <c r="N26" s="984"/>
    </row>
    <row r="27" spans="1:35" ht="19.5" customHeight="1" x14ac:dyDescent="0.15">
      <c r="A27" s="21" t="s">
        <v>159</v>
      </c>
      <c r="B27" s="22"/>
      <c r="C27" s="22"/>
      <c r="D27" s="22"/>
      <c r="E27" s="22"/>
      <c r="F27" s="22"/>
      <c r="G27" s="22"/>
      <c r="H27" s="22"/>
      <c r="I27" s="22"/>
      <c r="J27" s="7"/>
      <c r="K27" s="7"/>
      <c r="L27" s="7"/>
      <c r="M27" s="7"/>
      <c r="N27" s="7"/>
    </row>
    <row r="28" spans="1:35" ht="28.5" customHeight="1" x14ac:dyDescent="0.15">
      <c r="A28" s="21"/>
      <c r="B28" s="984" t="s">
        <v>160</v>
      </c>
      <c r="C28" s="984"/>
      <c r="D28" s="984"/>
      <c r="E28" s="984"/>
      <c r="F28" s="984"/>
      <c r="G28" s="984"/>
      <c r="H28" s="984"/>
      <c r="I28" s="984"/>
      <c r="J28" s="984"/>
      <c r="K28" s="984"/>
      <c r="L28" s="984"/>
      <c r="M28" s="984"/>
      <c r="N28" s="984"/>
      <c r="O28" s="23"/>
      <c r="P28" s="23"/>
      <c r="Q28" s="23"/>
      <c r="R28" s="23"/>
      <c r="S28" s="23"/>
      <c r="T28" s="23"/>
      <c r="U28" s="23"/>
      <c r="V28" s="23"/>
      <c r="W28" s="23"/>
      <c r="X28" s="23"/>
      <c r="Y28" s="23"/>
      <c r="Z28" s="23"/>
      <c r="AA28" s="23"/>
      <c r="AB28" s="23"/>
      <c r="AC28" s="23"/>
      <c r="AD28" s="23"/>
      <c r="AE28" s="23"/>
      <c r="AF28" s="23"/>
      <c r="AG28" s="23"/>
      <c r="AH28" s="23"/>
      <c r="AI28" s="23"/>
    </row>
    <row r="29" spans="1:35" ht="20.25" customHeight="1" x14ac:dyDescent="0.15">
      <c r="A29" s="21"/>
      <c r="B29" s="1" t="s">
        <v>161</v>
      </c>
      <c r="C29" s="1"/>
      <c r="D29" s="7"/>
      <c r="E29" s="7"/>
      <c r="F29" s="24"/>
      <c r="G29" s="24"/>
      <c r="H29" s="25"/>
      <c r="I29" s="25"/>
      <c r="J29" s="7"/>
      <c r="K29" s="7"/>
      <c r="L29" s="7"/>
      <c r="M29" s="7"/>
      <c r="N29" s="7"/>
    </row>
    <row r="30" spans="1:35" ht="31.5" customHeight="1" x14ac:dyDescent="0.15">
      <c r="A30" s="26"/>
      <c r="B30" s="1123"/>
      <c r="C30" s="1124"/>
      <c r="D30" s="1125" t="s">
        <v>162</v>
      </c>
      <c r="E30" s="1126"/>
      <c r="F30" s="1127" t="s">
        <v>163</v>
      </c>
      <c r="G30" s="1126"/>
      <c r="H30" s="1128" t="s">
        <v>164</v>
      </c>
      <c r="I30" s="1129"/>
      <c r="J30" s="1127" t="s">
        <v>165</v>
      </c>
      <c r="K30" s="1126"/>
      <c r="L30" s="27" t="s">
        <v>165</v>
      </c>
      <c r="M30" s="7"/>
      <c r="N30" s="7"/>
    </row>
    <row r="31" spans="1:35" ht="9" customHeight="1" x14ac:dyDescent="0.15">
      <c r="A31" s="26"/>
      <c r="B31" s="1100" t="s">
        <v>166</v>
      </c>
      <c r="C31" s="1101"/>
      <c r="D31" s="1112"/>
      <c r="E31" s="1113"/>
      <c r="F31" s="1112"/>
      <c r="G31" s="1113"/>
      <c r="H31" s="1114"/>
      <c r="I31" s="1115"/>
      <c r="J31" s="1112"/>
      <c r="K31" s="1113"/>
      <c r="L31" s="241"/>
      <c r="M31" s="28"/>
      <c r="N31" s="7"/>
    </row>
    <row r="32" spans="1:35" ht="22.5" customHeight="1" x14ac:dyDescent="0.15">
      <c r="A32" s="26"/>
      <c r="B32" s="1102"/>
      <c r="C32" s="1103"/>
      <c r="D32" s="1116" t="s">
        <v>167</v>
      </c>
      <c r="E32" s="1117"/>
      <c r="F32" s="1116" t="s">
        <v>168</v>
      </c>
      <c r="G32" s="1117"/>
      <c r="H32" s="1118">
        <v>5</v>
      </c>
      <c r="I32" s="1119"/>
      <c r="J32" s="1116" t="s">
        <v>169</v>
      </c>
      <c r="K32" s="1117"/>
      <c r="L32" s="902" t="s">
        <v>169</v>
      </c>
      <c r="M32" s="28"/>
      <c r="N32" s="7"/>
    </row>
    <row r="33" spans="1:17" ht="6.75" customHeight="1" x14ac:dyDescent="0.15">
      <c r="A33" s="26"/>
      <c r="B33" s="1100" t="s">
        <v>170</v>
      </c>
      <c r="C33" s="1101"/>
      <c r="D33" s="1112"/>
      <c r="E33" s="1113"/>
      <c r="F33" s="1112"/>
      <c r="G33" s="1113"/>
      <c r="H33" s="1114"/>
      <c r="I33" s="1115"/>
      <c r="J33" s="1112"/>
      <c r="K33" s="1113"/>
      <c r="L33" s="803"/>
      <c r="M33" s="28"/>
      <c r="N33" s="7"/>
    </row>
    <row r="34" spans="1:17" ht="22.5" customHeight="1" x14ac:dyDescent="0.15">
      <c r="A34" s="26"/>
      <c r="B34" s="1102"/>
      <c r="C34" s="1103"/>
      <c r="D34" s="1116" t="s">
        <v>167</v>
      </c>
      <c r="E34" s="1117"/>
      <c r="F34" s="1116" t="s">
        <v>168</v>
      </c>
      <c r="G34" s="1117"/>
      <c r="H34" s="1118">
        <v>5</v>
      </c>
      <c r="I34" s="1119"/>
      <c r="J34" s="1116" t="s">
        <v>169</v>
      </c>
      <c r="K34" s="1117"/>
      <c r="L34" s="804" t="s">
        <v>169</v>
      </c>
      <c r="M34" s="28"/>
      <c r="N34" s="7"/>
    </row>
    <row r="35" spans="1:17" ht="6.75" customHeight="1" x14ac:dyDescent="0.15">
      <c r="A35" s="26"/>
      <c r="B35" s="1100" t="s">
        <v>171</v>
      </c>
      <c r="C35" s="1101"/>
      <c r="D35" s="1112"/>
      <c r="E35" s="1113"/>
      <c r="F35" s="1112"/>
      <c r="G35" s="1113"/>
      <c r="H35" s="1114"/>
      <c r="I35" s="1115"/>
      <c r="J35" s="1112"/>
      <c r="K35" s="1113"/>
      <c r="L35" s="241"/>
      <c r="M35" s="28"/>
      <c r="N35" s="7"/>
    </row>
    <row r="36" spans="1:17" ht="22.5" customHeight="1" x14ac:dyDescent="0.15">
      <c r="A36" s="26"/>
      <c r="B36" s="1102"/>
      <c r="C36" s="1103"/>
      <c r="D36" s="1116" t="s">
        <v>167</v>
      </c>
      <c r="E36" s="1117"/>
      <c r="F36" s="1116" t="s">
        <v>168</v>
      </c>
      <c r="G36" s="1117"/>
      <c r="H36" s="1118">
        <v>5</v>
      </c>
      <c r="I36" s="1119"/>
      <c r="J36" s="1116" t="s">
        <v>169</v>
      </c>
      <c r="K36" s="1117"/>
      <c r="L36" s="902" t="s">
        <v>169</v>
      </c>
      <c r="M36" s="28"/>
      <c r="N36" s="7"/>
    </row>
    <row r="37" spans="1:17" ht="9" customHeight="1" x14ac:dyDescent="0.15">
      <c r="A37" s="26"/>
      <c r="B37" s="1100" t="s">
        <v>172</v>
      </c>
      <c r="C37" s="1101"/>
      <c r="D37" s="1104"/>
      <c r="E37" s="1105"/>
      <c r="F37" s="1104"/>
      <c r="G37" s="1105"/>
      <c r="H37" s="1106"/>
      <c r="I37" s="1107"/>
      <c r="J37" s="1104"/>
      <c r="K37" s="1105"/>
      <c r="L37" s="230"/>
      <c r="M37" s="28"/>
      <c r="N37" s="7"/>
    </row>
    <row r="38" spans="1:17" ht="22.5" customHeight="1" x14ac:dyDescent="0.15">
      <c r="A38" s="26"/>
      <c r="B38" s="1102"/>
      <c r="C38" s="1103"/>
      <c r="D38" s="1108" t="s">
        <v>169</v>
      </c>
      <c r="E38" s="1109"/>
      <c r="F38" s="1108" t="s">
        <v>169</v>
      </c>
      <c r="G38" s="1109"/>
      <c r="H38" s="1110">
        <v>0</v>
      </c>
      <c r="I38" s="1111"/>
      <c r="J38" s="1108" t="s">
        <v>169</v>
      </c>
      <c r="K38" s="1109"/>
      <c r="L38" s="901" t="s">
        <v>169</v>
      </c>
      <c r="M38" s="28"/>
      <c r="N38" s="7"/>
    </row>
    <row r="39" spans="1:17" ht="9" customHeight="1" x14ac:dyDescent="0.15">
      <c r="A39" s="26"/>
      <c r="B39" s="1100" t="s">
        <v>173</v>
      </c>
      <c r="C39" s="1101"/>
      <c r="D39" s="1104"/>
      <c r="E39" s="1105"/>
      <c r="F39" s="1104"/>
      <c r="G39" s="1105"/>
      <c r="H39" s="1106"/>
      <c r="I39" s="1107"/>
      <c r="J39" s="1104"/>
      <c r="K39" s="1105"/>
      <c r="L39" s="230"/>
      <c r="M39" s="28"/>
      <c r="N39" s="7"/>
    </row>
    <row r="40" spans="1:17" ht="22.5" customHeight="1" x14ac:dyDescent="0.15">
      <c r="A40" s="26"/>
      <c r="B40" s="1102"/>
      <c r="C40" s="1103"/>
      <c r="D40" s="1108" t="s">
        <v>169</v>
      </c>
      <c r="E40" s="1109"/>
      <c r="F40" s="1108" t="s">
        <v>169</v>
      </c>
      <c r="G40" s="1109"/>
      <c r="H40" s="1110">
        <v>0</v>
      </c>
      <c r="I40" s="1111"/>
      <c r="J40" s="1108" t="s">
        <v>169</v>
      </c>
      <c r="K40" s="1109"/>
      <c r="L40" s="901" t="s">
        <v>169</v>
      </c>
      <c r="M40" s="28"/>
      <c r="N40" s="7"/>
    </row>
    <row r="41" spans="1:17" s="29" customFormat="1" ht="22.5" customHeight="1" x14ac:dyDescent="0.15">
      <c r="A41" s="21"/>
      <c r="B41" s="1" t="s">
        <v>174</v>
      </c>
      <c r="M41" s="30"/>
      <c r="N41" s="30"/>
      <c r="Q41" s="31"/>
    </row>
    <row r="42" spans="1:17" ht="21" customHeight="1" x14ac:dyDescent="0.15">
      <c r="A42" s="32"/>
      <c r="B42" s="1088" t="s">
        <v>175</v>
      </c>
      <c r="C42" s="1089"/>
      <c r="D42" s="33"/>
      <c r="E42" s="34"/>
      <c r="F42" s="34"/>
      <c r="G42" s="34"/>
      <c r="H42" s="34"/>
      <c r="I42" s="34"/>
      <c r="J42" s="34"/>
      <c r="K42" s="35"/>
      <c r="L42" s="1092" t="s">
        <v>176</v>
      </c>
      <c r="M42" s="1094" t="s">
        <v>177</v>
      </c>
      <c r="N42" s="1096" t="s">
        <v>178</v>
      </c>
    </row>
    <row r="43" spans="1:17" ht="21" customHeight="1" x14ac:dyDescent="0.15">
      <c r="A43" s="32"/>
      <c r="B43" s="1090"/>
      <c r="C43" s="1091"/>
      <c r="D43" s="1098" t="s">
        <v>179</v>
      </c>
      <c r="E43" s="1099"/>
      <c r="F43" s="1098" t="s">
        <v>180</v>
      </c>
      <c r="G43" s="1099"/>
      <c r="H43" s="1098" t="s">
        <v>181</v>
      </c>
      <c r="I43" s="1099"/>
      <c r="J43" s="1098" t="s">
        <v>182</v>
      </c>
      <c r="K43" s="1099"/>
      <c r="L43" s="1093"/>
      <c r="M43" s="1095"/>
      <c r="N43" s="1097"/>
    </row>
    <row r="44" spans="1:17" ht="9" customHeight="1" x14ac:dyDescent="0.15">
      <c r="A44" s="32"/>
      <c r="B44" s="36"/>
      <c r="C44" s="1078" t="s">
        <v>183</v>
      </c>
      <c r="D44" s="1080"/>
      <c r="E44" s="1081"/>
      <c r="F44" s="1080"/>
      <c r="G44" s="1081"/>
      <c r="H44" s="1080"/>
      <c r="I44" s="1081"/>
      <c r="J44" s="1082"/>
      <c r="K44" s="1083"/>
      <c r="L44" s="51">
        <f>SUM(D44,F44,H44)</f>
        <v>0</v>
      </c>
      <c r="M44" s="37"/>
      <c r="N44" s="805"/>
    </row>
    <row r="45" spans="1:17" ht="22.5" customHeight="1" x14ac:dyDescent="0.15">
      <c r="A45" s="32"/>
      <c r="B45" s="36"/>
      <c r="C45" s="1079"/>
      <c r="D45" s="1086">
        <v>10000</v>
      </c>
      <c r="E45" s="1087"/>
      <c r="F45" s="1086">
        <v>1000</v>
      </c>
      <c r="G45" s="1087"/>
      <c r="H45" s="1086">
        <v>100</v>
      </c>
      <c r="I45" s="1087"/>
      <c r="J45" s="1084"/>
      <c r="K45" s="1085"/>
      <c r="L45" s="52">
        <f>SUM(D45:I45)</f>
        <v>11100</v>
      </c>
      <c r="M45" s="38">
        <v>10</v>
      </c>
      <c r="N45" s="805">
        <f>SUM(活動計画書!I16,活動計画書!I28,加算措置!I13,加算措置!I39,加算措置!I71,加算措置!O101)+IF(活動計画書!V38="○",MIN(活動計画書!S40,活動計画書!I40),活動計画書!I40)+IFERROR(VLOOKUP("○",加算措置!I76:P78,5,FALSE),0)</f>
        <v>10675980</v>
      </c>
    </row>
    <row r="46" spans="1:17" ht="9" customHeight="1" x14ac:dyDescent="0.15">
      <c r="A46" s="32"/>
      <c r="B46" s="36"/>
      <c r="C46" s="1072" t="s">
        <v>184</v>
      </c>
      <c r="D46" s="1045"/>
      <c r="E46" s="1075"/>
      <c r="F46" s="1045"/>
      <c r="G46" s="1075"/>
      <c r="H46" s="1045"/>
      <c r="I46" s="1075"/>
      <c r="J46" s="1045"/>
      <c r="K46" s="1075"/>
      <c r="L46" s="897">
        <f>SUM(D46:K46)</f>
        <v>0</v>
      </c>
      <c r="M46" s="897"/>
      <c r="N46" s="39"/>
    </row>
    <row r="47" spans="1:17" ht="22.5" customHeight="1" x14ac:dyDescent="0.15">
      <c r="A47" s="32"/>
      <c r="B47" s="36"/>
      <c r="C47" s="1073"/>
      <c r="D47" s="1076">
        <v>0</v>
      </c>
      <c r="E47" s="1077"/>
      <c r="F47" s="1076">
        <v>0</v>
      </c>
      <c r="G47" s="1077"/>
      <c r="H47" s="1076">
        <v>0</v>
      </c>
      <c r="I47" s="1077"/>
      <c r="J47" s="1076">
        <v>0</v>
      </c>
      <c r="K47" s="1077"/>
      <c r="L47" s="1062">
        <f>SUM(D47:J47)</f>
        <v>0</v>
      </c>
      <c r="M47" s="1064">
        <v>0</v>
      </c>
      <c r="N47" s="1066">
        <v>0</v>
      </c>
    </row>
    <row r="48" spans="1:17" ht="9" customHeight="1" x14ac:dyDescent="0.15">
      <c r="A48" s="32"/>
      <c r="B48" s="914"/>
      <c r="C48" s="1073"/>
      <c r="D48" s="1068" t="s">
        <v>185</v>
      </c>
      <c r="E48" s="40"/>
      <c r="F48" s="1070" t="s">
        <v>185</v>
      </c>
      <c r="G48" s="40"/>
      <c r="H48" s="1070" t="s">
        <v>185</v>
      </c>
      <c r="I48" s="40"/>
      <c r="J48" s="1070" t="s">
        <v>185</v>
      </c>
      <c r="K48" s="40"/>
      <c r="L48" s="1062"/>
      <c r="M48" s="1064"/>
      <c r="N48" s="1066"/>
    </row>
    <row r="49" spans="1:34" ht="22.5" customHeight="1" x14ac:dyDescent="0.15">
      <c r="A49" s="32"/>
      <c r="B49" s="913"/>
      <c r="C49" s="1074"/>
      <c r="D49" s="1069"/>
      <c r="E49" s="41"/>
      <c r="F49" s="1071"/>
      <c r="G49" s="41"/>
      <c r="H49" s="1071"/>
      <c r="I49" s="41"/>
      <c r="J49" s="1071"/>
      <c r="K49" s="41"/>
      <c r="L49" s="1063"/>
      <c r="M49" s="1065"/>
      <c r="N49" s="1067"/>
    </row>
    <row r="50" spans="1:34" ht="10.5" customHeight="1" x14ac:dyDescent="0.15">
      <c r="A50" s="32"/>
      <c r="B50" s="1041" t="s">
        <v>186</v>
      </c>
      <c r="C50" s="1043" t="s">
        <v>187</v>
      </c>
      <c r="D50" s="1045">
        <v>0</v>
      </c>
      <c r="E50" s="1046"/>
      <c r="F50" s="1046"/>
      <c r="G50" s="1046"/>
      <c r="H50" s="1046"/>
      <c r="I50" s="1046"/>
      <c r="J50" s="1046"/>
      <c r="K50" s="1046"/>
      <c r="L50" s="1046"/>
      <c r="M50" s="1047"/>
      <c r="N50" s="39"/>
    </row>
    <row r="51" spans="1:34" ht="24" customHeight="1" x14ac:dyDescent="0.15">
      <c r="A51" s="32"/>
      <c r="B51" s="1042"/>
      <c r="C51" s="1044"/>
      <c r="D51" s="1048">
        <v>0</v>
      </c>
      <c r="E51" s="1049"/>
      <c r="F51" s="1049"/>
      <c r="G51" s="1049"/>
      <c r="H51" s="1049"/>
      <c r="I51" s="1049"/>
      <c r="J51" s="1049"/>
      <c r="K51" s="1049"/>
      <c r="L51" s="1049"/>
      <c r="M51" s="1050"/>
      <c r="N51" s="900">
        <v>0</v>
      </c>
    </row>
    <row r="52" spans="1:34" ht="41.25" customHeight="1" x14ac:dyDescent="0.15">
      <c r="A52" s="32"/>
      <c r="B52" s="1051" t="s">
        <v>188</v>
      </c>
      <c r="C52" s="1051"/>
      <c r="D52" s="1051"/>
      <c r="E52" s="1051"/>
      <c r="F52" s="1051"/>
      <c r="G52" s="1051"/>
      <c r="H52" s="1051"/>
      <c r="I52" s="1051"/>
      <c r="J52" s="1051"/>
      <c r="K52" s="1051"/>
      <c r="L52" s="1051"/>
      <c r="M52" s="1051"/>
      <c r="N52" s="1051"/>
      <c r="O52" s="42"/>
      <c r="P52" s="42"/>
      <c r="Q52" s="42"/>
      <c r="R52" s="42"/>
      <c r="S52" s="42"/>
      <c r="T52" s="42"/>
      <c r="U52" s="42"/>
      <c r="V52" s="42"/>
      <c r="W52" s="42"/>
      <c r="X52" s="42"/>
      <c r="Y52" s="42"/>
      <c r="Z52" s="42"/>
      <c r="AA52" s="42"/>
      <c r="AB52" s="42"/>
      <c r="AC52" s="42"/>
      <c r="AD52" s="42"/>
      <c r="AE52" s="42"/>
      <c r="AF52" s="42"/>
      <c r="AG52" s="42"/>
      <c r="AH52" s="42"/>
    </row>
    <row r="53" spans="1:34" s="2" customFormat="1" ht="23.25" customHeight="1" x14ac:dyDescent="0.15">
      <c r="A53" s="43"/>
      <c r="B53" s="1052" t="s">
        <v>189</v>
      </c>
      <c r="C53" s="1053"/>
      <c r="D53" s="1053"/>
      <c r="E53" s="1054"/>
      <c r="F53" s="1058" t="s">
        <v>190</v>
      </c>
      <c r="G53" s="1058"/>
      <c r="H53" s="1058" t="s">
        <v>191</v>
      </c>
      <c r="I53" s="1058"/>
      <c r="J53" s="976" t="s">
        <v>192</v>
      </c>
      <c r="K53" s="977"/>
    </row>
    <row r="54" spans="1:34" s="2" customFormat="1" ht="9" customHeight="1" x14ac:dyDescent="0.15">
      <c r="A54" s="43"/>
      <c r="B54" s="1055"/>
      <c r="C54" s="1056"/>
      <c r="D54" s="1056"/>
      <c r="E54" s="1057"/>
      <c r="F54" s="1059"/>
      <c r="G54" s="1059"/>
      <c r="H54" s="1059"/>
      <c r="I54" s="1059"/>
      <c r="J54" s="1060"/>
      <c r="K54" s="1060"/>
    </row>
    <row r="55" spans="1:34" s="2" customFormat="1" ht="22.5" customHeight="1" x14ac:dyDescent="0.15">
      <c r="A55" s="43"/>
      <c r="B55" s="1055"/>
      <c r="C55" s="1056"/>
      <c r="D55" s="1056"/>
      <c r="E55" s="1057"/>
      <c r="F55" s="1061">
        <v>8.1999999999999993</v>
      </c>
      <c r="G55" s="1031"/>
      <c r="H55" s="1031">
        <v>7.5</v>
      </c>
      <c r="I55" s="1031"/>
      <c r="J55" s="1032">
        <v>5</v>
      </c>
      <c r="K55" s="1033"/>
    </row>
    <row r="56" spans="1:34" s="2" customFormat="1" ht="9" customHeight="1" x14ac:dyDescent="0.15">
      <c r="A56" s="43"/>
      <c r="B56" s="898"/>
      <c r="C56" s="1023" t="s">
        <v>193</v>
      </c>
      <c r="D56" s="1024"/>
      <c r="E56" s="1025"/>
      <c r="F56" s="1029"/>
      <c r="G56" s="1029"/>
      <c r="H56" s="1029"/>
      <c r="I56" s="1029"/>
      <c r="J56" s="1030"/>
      <c r="K56" s="1030"/>
    </row>
    <row r="57" spans="1:34" s="2" customFormat="1" ht="22.5" customHeight="1" x14ac:dyDescent="0.15">
      <c r="A57" s="43"/>
      <c r="B57" s="44"/>
      <c r="C57" s="1026"/>
      <c r="D57" s="1027"/>
      <c r="E57" s="1028"/>
      <c r="F57" s="1031">
        <v>0.3</v>
      </c>
      <c r="G57" s="1031"/>
      <c r="H57" s="1031">
        <v>1.5</v>
      </c>
      <c r="I57" s="1031"/>
      <c r="J57" s="1032">
        <v>3</v>
      </c>
      <c r="K57" s="1033"/>
    </row>
    <row r="58" spans="1:34" s="2" customFormat="1" ht="18" customHeight="1" x14ac:dyDescent="0.15">
      <c r="A58" s="43"/>
      <c r="B58" s="1034" t="s">
        <v>194</v>
      </c>
      <c r="C58" s="1034"/>
      <c r="D58" s="1034"/>
      <c r="E58" s="1034"/>
      <c r="F58" s="1034"/>
      <c r="G58" s="1034"/>
      <c r="H58" s="1034"/>
      <c r="I58" s="1034"/>
      <c r="J58" s="1034"/>
      <c r="K58" s="1034"/>
      <c r="L58" s="1034"/>
      <c r="M58" s="1034"/>
      <c r="N58" s="1034"/>
    </row>
    <row r="59" spans="1:34" ht="28.5" customHeight="1" x14ac:dyDescent="0.15">
      <c r="B59" s="29" t="s">
        <v>195</v>
      </c>
    </row>
    <row r="60" spans="1:34" s="47" customFormat="1" ht="21" customHeight="1" x14ac:dyDescent="0.15">
      <c r="A60" s="45"/>
      <c r="B60" s="46" t="s">
        <v>196</v>
      </c>
      <c r="E60" s="48"/>
    </row>
    <row r="61" spans="1:34" ht="24.75" customHeight="1" x14ac:dyDescent="0.15">
      <c r="B61" s="29" t="s">
        <v>197</v>
      </c>
    </row>
    <row r="62" spans="1:34" ht="31.5" customHeight="1" x14ac:dyDescent="0.15">
      <c r="A62" s="45"/>
      <c r="B62" s="1035" t="s">
        <v>198</v>
      </c>
      <c r="C62" s="1035"/>
      <c r="D62" s="1035"/>
      <c r="E62" s="1035"/>
      <c r="F62" s="1035"/>
      <c r="G62" s="1035"/>
      <c r="H62" s="1035"/>
      <c r="I62" s="1035"/>
      <c r="J62" s="1035"/>
      <c r="K62" s="1035"/>
      <c r="L62" s="1035"/>
      <c r="M62" s="1035"/>
      <c r="N62" s="1035"/>
    </row>
    <row r="63" spans="1:34" ht="27.75" customHeight="1" x14ac:dyDescent="0.15">
      <c r="B63" s="29" t="s">
        <v>199</v>
      </c>
      <c r="D63" s="29"/>
      <c r="E63" s="29"/>
      <c r="F63" s="29"/>
      <c r="G63" s="29"/>
      <c r="H63" s="29"/>
      <c r="I63" s="29"/>
      <c r="J63" s="29"/>
      <c r="K63" s="29"/>
      <c r="L63" s="29"/>
    </row>
    <row r="64" spans="1:34" ht="37.15" customHeight="1" x14ac:dyDescent="0.15">
      <c r="B64" s="1036" t="s">
        <v>200</v>
      </c>
      <c r="C64" s="1036"/>
      <c r="D64" s="1036"/>
      <c r="E64" s="1036"/>
      <c r="F64" s="233"/>
      <c r="G64" s="233"/>
      <c r="H64" s="233"/>
    </row>
    <row r="65" spans="2:34" ht="9" customHeight="1" x14ac:dyDescent="0.15">
      <c r="B65" s="1038">
        <f>L44+L46-D65</f>
        <v>0</v>
      </c>
      <c r="C65" s="1039"/>
      <c r="D65" s="1039"/>
      <c r="E65" s="1040"/>
      <c r="F65" s="234"/>
      <c r="G65" s="234"/>
      <c r="H65" s="234"/>
    </row>
    <row r="66" spans="2:34" ht="22.5" customHeight="1" x14ac:dyDescent="0.15">
      <c r="B66" s="1037">
        <v>100</v>
      </c>
      <c r="C66" s="1037"/>
      <c r="D66" s="1037"/>
      <c r="E66" s="1037"/>
      <c r="F66" s="235"/>
      <c r="G66" s="235"/>
      <c r="H66" s="235"/>
      <c r="I66" s="23"/>
      <c r="J66" s="23"/>
      <c r="K66" s="23"/>
      <c r="L66" s="23"/>
      <c r="M66" s="23"/>
      <c r="N66" s="23"/>
      <c r="O66" s="23"/>
      <c r="P66" s="23"/>
      <c r="Q66" s="23"/>
      <c r="R66" s="23"/>
      <c r="S66" s="23"/>
      <c r="T66" s="23"/>
      <c r="U66" s="23"/>
      <c r="V66" s="23"/>
    </row>
    <row r="67" spans="2:34" ht="43.15" customHeight="1" x14ac:dyDescent="0.15">
      <c r="B67" s="984" t="s">
        <v>201</v>
      </c>
      <c r="C67" s="984"/>
      <c r="D67" s="984"/>
      <c r="E67" s="984"/>
      <c r="F67" s="984"/>
      <c r="G67" s="984"/>
      <c r="H67" s="984"/>
      <c r="I67" s="984"/>
      <c r="J67" s="984"/>
      <c r="K67" s="984"/>
      <c r="L67" s="984"/>
      <c r="M67" s="984"/>
      <c r="N67" s="984"/>
      <c r="O67" s="23"/>
      <c r="P67" s="23"/>
      <c r="Q67" s="23"/>
      <c r="R67" s="23"/>
      <c r="S67" s="23"/>
      <c r="T67" s="23"/>
      <c r="U67" s="23"/>
      <c r="V67" s="23"/>
      <c r="W67" s="23"/>
      <c r="X67" s="23"/>
      <c r="Y67" s="23"/>
      <c r="Z67" s="23"/>
      <c r="AA67" s="23"/>
      <c r="AB67" s="23"/>
      <c r="AC67" s="23"/>
      <c r="AD67" s="23"/>
      <c r="AE67" s="23"/>
      <c r="AF67" s="23"/>
      <c r="AG67" s="23"/>
      <c r="AH67" s="23"/>
    </row>
    <row r="68" spans="2:34" ht="15" customHeight="1" x14ac:dyDescent="0.15">
      <c r="B68" s="49" t="s">
        <v>135</v>
      </c>
      <c r="C68" s="16"/>
      <c r="D68" s="16"/>
      <c r="E68" s="16"/>
      <c r="F68" s="16"/>
      <c r="G68" s="16"/>
      <c r="H68" s="16"/>
      <c r="I68" s="16"/>
      <c r="J68" s="16"/>
      <c r="K68" s="16"/>
      <c r="L68" s="16"/>
      <c r="M68" s="16"/>
      <c r="N68" s="16"/>
    </row>
    <row r="69" spans="2:34" ht="24.75" customHeight="1" x14ac:dyDescent="0.15">
      <c r="B69" s="984" t="s">
        <v>202</v>
      </c>
      <c r="C69" s="984"/>
      <c r="D69" s="984"/>
      <c r="E69" s="984"/>
      <c r="F69" s="984"/>
      <c r="G69" s="984"/>
      <c r="H69" s="984"/>
      <c r="I69" s="984"/>
      <c r="J69" s="984"/>
      <c r="K69" s="984"/>
      <c r="L69" s="984"/>
      <c r="M69" s="984"/>
      <c r="N69" s="984"/>
      <c r="O69" s="23"/>
      <c r="P69" s="23"/>
      <c r="Q69" s="23"/>
      <c r="R69" s="23"/>
      <c r="S69" s="23"/>
      <c r="T69" s="23"/>
      <c r="U69" s="23"/>
      <c r="V69" s="23"/>
      <c r="W69" s="23"/>
      <c r="X69" s="23"/>
      <c r="Y69" s="23"/>
      <c r="Z69" s="23"/>
      <c r="AA69" s="23"/>
      <c r="AB69" s="23"/>
      <c r="AC69" s="23"/>
      <c r="AD69" s="23"/>
      <c r="AE69" s="23"/>
      <c r="AF69" s="23"/>
      <c r="AG69" s="23"/>
      <c r="AH69" s="23"/>
    </row>
    <row r="106" spans="2:16" ht="22.5" customHeight="1" x14ac:dyDescent="0.15">
      <c r="B106" s="50"/>
      <c r="D106" s="29"/>
      <c r="E106" s="29"/>
      <c r="F106" s="29"/>
      <c r="G106" s="29"/>
      <c r="H106" s="29"/>
      <c r="I106" s="29"/>
      <c r="J106" s="29"/>
      <c r="K106" s="29"/>
      <c r="L106" s="29"/>
      <c r="M106" s="29"/>
      <c r="N106" s="29"/>
      <c r="O106" s="29"/>
      <c r="P106" s="29"/>
    </row>
    <row r="109" spans="2:16" ht="30" customHeight="1" x14ac:dyDescent="0.15"/>
    <row r="321" ht="65.25" customHeight="1" x14ac:dyDescent="0.15"/>
  </sheetData>
  <mergeCells count="132">
    <mergeCell ref="D9:E9"/>
    <mergeCell ref="F9:L9"/>
    <mergeCell ref="D10:E10"/>
    <mergeCell ref="D12:E12"/>
    <mergeCell ref="F12:L12"/>
    <mergeCell ref="M3:N3"/>
    <mergeCell ref="B4:N4"/>
    <mergeCell ref="D6:E6"/>
    <mergeCell ref="F6:L6"/>
    <mergeCell ref="D7:E7"/>
    <mergeCell ref="F7:L7"/>
    <mergeCell ref="F10:L10"/>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6:L6 F9:L9 F12:L12" xr:uid="{00000000-0002-0000-0000-000000000000}"/>
    <dataValidation imeMode="off" allowBlank="1" showInputMessage="1" showErrorMessage="1" sqref="F66:H66 D44:I45 F54:I57 J54:K54 M44:N45 J56:K5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topLeftCell="A127" zoomScaleNormal="100" zoomScaleSheetLayoutView="100" workbookViewId="0">
      <selection activeCell="D135" sqref="D135:I135"/>
    </sheetView>
  </sheetViews>
  <sheetFormatPr defaultColWidth="8.75" defaultRowHeight="18" customHeight="1" x14ac:dyDescent="0.15"/>
  <cols>
    <col min="1" max="1" width="3.125" style="8" customWidth="1"/>
    <col min="2" max="2" width="4.75" style="8" customWidth="1"/>
    <col min="3" max="4" width="3.25" style="8" customWidth="1"/>
    <col min="5" max="5" width="5.875" style="8" customWidth="1"/>
    <col min="6" max="6" width="4.375" style="8" customWidth="1"/>
    <col min="7" max="7" width="5.375" style="8" customWidth="1"/>
    <col min="8" max="8" width="6.125" style="8" customWidth="1"/>
    <col min="9" max="9" width="4.25" style="8" customWidth="1"/>
    <col min="10" max="10" width="4.125" style="8" customWidth="1"/>
    <col min="11" max="19" width="3.875" style="8" customWidth="1"/>
    <col min="20" max="20" width="4.25" style="8" customWidth="1"/>
    <col min="21" max="21" width="3.875" style="8" customWidth="1"/>
    <col min="22" max="23" width="4" style="8" customWidth="1"/>
    <col min="24" max="24" width="4.125" style="8" customWidth="1"/>
    <col min="25" max="25" width="4.375" style="8" customWidth="1"/>
    <col min="26" max="28" width="4.25" style="8" customWidth="1"/>
    <col min="29" max="85" width="4.75" style="8" customWidth="1"/>
    <col min="86" max="16384" width="8.75" style="8"/>
  </cols>
  <sheetData>
    <row r="1" spans="1:23" s="55" customFormat="1" ht="18" customHeight="1" x14ac:dyDescent="0.15">
      <c r="A1" s="53"/>
      <c r="B1" s="53"/>
      <c r="C1" s="54"/>
      <c r="V1" s="56" t="s">
        <v>203</v>
      </c>
    </row>
    <row r="2" spans="1:23" s="58" customFormat="1" ht="23.25" customHeight="1" x14ac:dyDescent="0.2">
      <c r="A2" s="57"/>
      <c r="B2" s="1399" t="s">
        <v>204</v>
      </c>
      <c r="C2" s="1399"/>
      <c r="D2" s="1399"/>
      <c r="E2" s="1399"/>
      <c r="F2" s="1399"/>
      <c r="G2" s="1399"/>
      <c r="H2" s="1399"/>
      <c r="I2" s="1399"/>
      <c r="J2" s="1399"/>
      <c r="K2" s="1399"/>
      <c r="L2" s="1399"/>
      <c r="M2" s="1399"/>
      <c r="N2" s="1399"/>
      <c r="O2" s="1399"/>
      <c r="P2" s="1399"/>
      <c r="Q2" s="1399"/>
      <c r="R2" s="1399"/>
      <c r="S2" s="1399"/>
      <c r="T2" s="1399"/>
      <c r="U2" s="1399"/>
      <c r="V2" s="1399"/>
    </row>
    <row r="3" spans="1:23" ht="23.25" customHeight="1" x14ac:dyDescent="0.45">
      <c r="A3" s="59" t="s">
        <v>205</v>
      </c>
      <c r="B3" s="60"/>
      <c r="C3" s="7"/>
      <c r="D3" s="7"/>
      <c r="E3" s="7"/>
      <c r="F3" s="7"/>
      <c r="H3" s="61"/>
      <c r="W3" s="56"/>
    </row>
    <row r="4" spans="1:23" ht="19.5" customHeight="1" x14ac:dyDescent="0.15">
      <c r="B4" s="1400" t="s">
        <v>206</v>
      </c>
      <c r="C4" s="1400"/>
      <c r="D4" s="1400"/>
      <c r="E4" s="1400"/>
      <c r="F4" s="1400"/>
      <c r="G4" s="1400"/>
      <c r="H4" s="1400"/>
      <c r="I4" s="2"/>
      <c r="J4" s="2" t="s">
        <v>207</v>
      </c>
      <c r="K4" s="918" t="s">
        <v>115</v>
      </c>
      <c r="L4" s="4"/>
      <c r="M4" s="4"/>
      <c r="N4" s="4"/>
      <c r="O4" s="4"/>
      <c r="P4" s="2"/>
      <c r="Q4" s="2"/>
      <c r="R4" s="3"/>
    </row>
    <row r="5" spans="1:23" s="2" customFormat="1" ht="20.25" customHeight="1" x14ac:dyDescent="0.15">
      <c r="A5" s="21" t="s">
        <v>208</v>
      </c>
      <c r="F5" s="16" t="s">
        <v>209</v>
      </c>
    </row>
    <row r="6" spans="1:23" ht="24.75" customHeight="1" x14ac:dyDescent="0.15">
      <c r="A6" s="62" t="s">
        <v>210</v>
      </c>
      <c r="C6" s="63"/>
      <c r="D6" s="63"/>
      <c r="E6" s="63"/>
      <c r="F6" s="16"/>
      <c r="G6" s="63"/>
      <c r="H6" s="63"/>
      <c r="I6" s="63"/>
      <c r="J6" s="63"/>
      <c r="K6" s="63"/>
    </row>
    <row r="7" spans="1:23" s="2" customFormat="1" ht="25.5" customHeight="1" x14ac:dyDescent="0.15">
      <c r="B7" s="896" t="s">
        <v>211</v>
      </c>
      <c r="C7" s="1341" t="s">
        <v>212</v>
      </c>
      <c r="D7" s="1341"/>
      <c r="E7" s="1341"/>
      <c r="F7" s="1036" t="s">
        <v>213</v>
      </c>
      <c r="G7" s="1036"/>
      <c r="H7" s="1036"/>
      <c r="I7" s="1341" t="s">
        <v>214</v>
      </c>
      <c r="J7" s="1341"/>
      <c r="K7" s="1341"/>
      <c r="L7" s="1341"/>
      <c r="N7" s="1146" t="s">
        <v>215</v>
      </c>
      <c r="O7" s="1146"/>
      <c r="P7" s="1146"/>
      <c r="Q7" s="1146"/>
      <c r="R7" s="1146"/>
      <c r="S7" s="1146"/>
      <c r="T7" s="1146"/>
      <c r="U7" s="1146"/>
      <c r="V7" s="1146"/>
    </row>
    <row r="8" spans="1:23" s="2" customFormat="1" ht="12" customHeight="1" x14ac:dyDescent="0.15">
      <c r="A8" s="64"/>
      <c r="B8" s="1322" t="s">
        <v>179</v>
      </c>
      <c r="C8" s="1401"/>
      <c r="D8" s="1401"/>
      <c r="E8" s="1401"/>
      <c r="F8" s="1324"/>
      <c r="G8" s="1325"/>
      <c r="H8" s="65"/>
      <c r="I8" s="1326">
        <f t="shared" ref="I8:I13" si="0">ROUNDDOWN((INT(C8)*F8/10),0)</f>
        <v>0</v>
      </c>
      <c r="J8" s="1326"/>
      <c r="K8" s="1326"/>
      <c r="L8" s="1326"/>
      <c r="N8" s="1146"/>
      <c r="O8" s="1146"/>
      <c r="P8" s="1146"/>
      <c r="Q8" s="1146"/>
      <c r="R8" s="1146"/>
      <c r="S8" s="1146"/>
      <c r="T8" s="1146"/>
      <c r="U8" s="1146"/>
      <c r="V8" s="1146"/>
    </row>
    <row r="9" spans="1:23" s="2" customFormat="1" ht="21.75" customHeight="1" x14ac:dyDescent="0.15">
      <c r="A9" s="64"/>
      <c r="B9" s="1306"/>
      <c r="C9" s="1397">
        <v>10100</v>
      </c>
      <c r="D9" s="1397"/>
      <c r="E9" s="1397"/>
      <c r="F9" s="1392">
        <v>3000</v>
      </c>
      <c r="G9" s="1398"/>
      <c r="H9" s="66" t="s">
        <v>216</v>
      </c>
      <c r="I9" s="1321">
        <f t="shared" si="0"/>
        <v>3030000</v>
      </c>
      <c r="J9" s="1321"/>
      <c r="K9" s="1321"/>
      <c r="L9" s="1321"/>
      <c r="N9" s="1146"/>
      <c r="O9" s="1146"/>
      <c r="P9" s="1146"/>
      <c r="Q9" s="1146"/>
      <c r="R9" s="1146"/>
      <c r="S9" s="1146"/>
      <c r="T9" s="1146"/>
      <c r="U9" s="1146"/>
      <c r="V9" s="1146"/>
    </row>
    <row r="10" spans="1:23" s="2" customFormat="1" ht="12" customHeight="1" x14ac:dyDescent="0.15">
      <c r="A10" s="64"/>
      <c r="B10" s="1322" t="s">
        <v>217</v>
      </c>
      <c r="C10" s="1323"/>
      <c r="D10" s="1323"/>
      <c r="E10" s="1323"/>
      <c r="F10" s="1324"/>
      <c r="G10" s="1325"/>
      <c r="H10" s="65"/>
      <c r="I10" s="1326">
        <f t="shared" si="0"/>
        <v>0</v>
      </c>
      <c r="J10" s="1326"/>
      <c r="K10" s="1326"/>
      <c r="L10" s="1326"/>
      <c r="N10" s="1147" t="s">
        <v>218</v>
      </c>
      <c r="O10" s="1147"/>
      <c r="P10" s="1147"/>
      <c r="Q10" s="1147"/>
      <c r="R10" s="1147"/>
      <c r="S10" s="1147"/>
      <c r="T10" s="1147"/>
      <c r="U10" s="1147"/>
      <c r="V10" s="1147"/>
    </row>
    <row r="11" spans="1:23" s="2" customFormat="1" ht="21.75" customHeight="1" x14ac:dyDescent="0.15">
      <c r="B11" s="1306"/>
      <c r="C11" s="1391">
        <v>900</v>
      </c>
      <c r="D11" s="1391"/>
      <c r="E11" s="1391"/>
      <c r="F11" s="1392">
        <v>2000</v>
      </c>
      <c r="G11" s="1393"/>
      <c r="H11" s="66" t="s">
        <v>216</v>
      </c>
      <c r="I11" s="1321">
        <f t="shared" si="0"/>
        <v>180000</v>
      </c>
      <c r="J11" s="1321"/>
      <c r="K11" s="1321"/>
      <c r="L11" s="1321"/>
      <c r="N11" s="1147"/>
      <c r="O11" s="1147"/>
      <c r="P11" s="1147"/>
      <c r="Q11" s="1147"/>
      <c r="R11" s="1147"/>
      <c r="S11" s="1147"/>
      <c r="T11" s="1147"/>
      <c r="U11" s="1147"/>
      <c r="V11" s="1147"/>
    </row>
    <row r="12" spans="1:23" s="2" customFormat="1" ht="12" customHeight="1" x14ac:dyDescent="0.15">
      <c r="B12" s="1322" t="s">
        <v>219</v>
      </c>
      <c r="C12" s="1323"/>
      <c r="D12" s="1323"/>
      <c r="E12" s="1323"/>
      <c r="F12" s="1324"/>
      <c r="G12" s="1325"/>
      <c r="H12" s="65"/>
      <c r="I12" s="1326">
        <f t="shared" si="0"/>
        <v>0</v>
      </c>
      <c r="J12" s="1326"/>
      <c r="K12" s="1326"/>
      <c r="L12" s="1326"/>
      <c r="N12" s="1147"/>
      <c r="O12" s="1147"/>
      <c r="P12" s="1147"/>
      <c r="Q12" s="1147"/>
      <c r="R12" s="1147"/>
      <c r="S12" s="1147"/>
      <c r="T12" s="1147"/>
      <c r="U12" s="1147"/>
      <c r="V12" s="1147"/>
    </row>
    <row r="13" spans="1:23" s="2" customFormat="1" ht="21.75" customHeight="1" x14ac:dyDescent="0.15">
      <c r="B13" s="1305"/>
      <c r="C13" s="1394">
        <v>100</v>
      </c>
      <c r="D13" s="1394"/>
      <c r="E13" s="1394"/>
      <c r="F13" s="1395">
        <v>250</v>
      </c>
      <c r="G13" s="1396"/>
      <c r="H13" s="67" t="s">
        <v>216</v>
      </c>
      <c r="I13" s="1332">
        <f t="shared" si="0"/>
        <v>2500</v>
      </c>
      <c r="J13" s="1332"/>
      <c r="K13" s="1332"/>
      <c r="L13" s="1332"/>
      <c r="N13" s="1147"/>
      <c r="O13" s="1147"/>
      <c r="P13" s="1147"/>
      <c r="Q13" s="1147"/>
      <c r="R13" s="1147"/>
      <c r="S13" s="1147"/>
      <c r="T13" s="1147"/>
      <c r="U13" s="1147"/>
      <c r="V13" s="1147"/>
    </row>
    <row r="14" spans="1:23" s="2" customFormat="1" ht="19.899999999999999" customHeight="1" x14ac:dyDescent="0.15">
      <c r="B14" s="1302" t="s">
        <v>220</v>
      </c>
      <c r="C14" s="1303"/>
      <c r="D14" s="1303"/>
      <c r="E14" s="1303"/>
      <c r="F14" s="1303"/>
      <c r="G14" s="1303"/>
      <c r="H14" s="1303"/>
      <c r="I14" s="1303"/>
      <c r="J14" s="1303"/>
      <c r="K14" s="1303"/>
      <c r="L14" s="1304"/>
      <c r="N14" s="1378" t="s">
        <v>221</v>
      </c>
      <c r="O14" s="1378"/>
      <c r="P14" s="1378"/>
      <c r="Q14" s="1378"/>
      <c r="R14" s="1378"/>
      <c r="S14" s="1378"/>
      <c r="T14" s="1379"/>
      <c r="U14" s="1380">
        <v>100</v>
      </c>
      <c r="V14" s="1381"/>
    </row>
    <row r="15" spans="1:23" s="2" customFormat="1" ht="12" customHeight="1" x14ac:dyDescent="0.15">
      <c r="B15" s="1305" t="s">
        <v>222</v>
      </c>
      <c r="C15" s="1307">
        <f>INT(SUM(C8,C10,C12))</f>
        <v>0</v>
      </c>
      <c r="D15" s="1308"/>
      <c r="E15" s="1308"/>
      <c r="F15" s="1382"/>
      <c r="G15" s="1383"/>
      <c r="H15" s="1384"/>
      <c r="I15" s="1388">
        <f>SUM(I8,I10,I12)</f>
        <v>0</v>
      </c>
      <c r="J15" s="1388"/>
      <c r="K15" s="1388"/>
      <c r="L15" s="1389"/>
      <c r="N15" s="906"/>
      <c r="O15" s="906"/>
      <c r="P15" s="906"/>
      <c r="Q15" s="906"/>
      <c r="R15" s="906"/>
      <c r="S15" s="906"/>
      <c r="T15" s="906"/>
      <c r="U15" s="906"/>
      <c r="V15" s="906"/>
    </row>
    <row r="16" spans="1:23" s="2" customFormat="1" ht="22.5" customHeight="1" x14ac:dyDescent="0.15">
      <c r="B16" s="1306"/>
      <c r="C16" s="1390">
        <f>INT(SUM(C9,C11,C13))</f>
        <v>11100</v>
      </c>
      <c r="D16" s="1390"/>
      <c r="E16" s="1318"/>
      <c r="F16" s="1385"/>
      <c r="G16" s="1386"/>
      <c r="H16" s="1387"/>
      <c r="I16" s="1320">
        <f>SUM(I9,I11,I13)</f>
        <v>3212500</v>
      </c>
      <c r="J16" s="1321"/>
      <c r="K16" s="1321"/>
      <c r="L16" s="1321"/>
    </row>
    <row r="17" spans="1:35" s="2" customFormat="1" ht="6.75" customHeight="1" x14ac:dyDescent="0.15">
      <c r="B17" s="11"/>
      <c r="C17" s="68"/>
      <c r="D17" s="68"/>
      <c r="E17" s="68"/>
      <c r="F17" s="20"/>
      <c r="G17" s="20"/>
      <c r="H17" s="20"/>
      <c r="I17" s="20"/>
      <c r="J17" s="20"/>
      <c r="K17" s="69"/>
      <c r="L17" s="69"/>
      <c r="M17" s="69"/>
      <c r="N17" s="68"/>
      <c r="W17" s="11"/>
      <c r="X17" s="70"/>
      <c r="AH17" s="69"/>
    </row>
    <row r="18" spans="1:35" ht="23.25" customHeight="1" x14ac:dyDescent="0.15">
      <c r="A18" s="62" t="s">
        <v>223</v>
      </c>
      <c r="C18" s="63"/>
      <c r="D18" s="63"/>
      <c r="E18" s="63"/>
      <c r="F18" s="63"/>
      <c r="G18" s="63"/>
      <c r="H18" s="63"/>
      <c r="I18" s="63"/>
      <c r="J18" s="63"/>
      <c r="K18" s="63"/>
      <c r="N18" s="905"/>
      <c r="O18" s="905"/>
      <c r="P18" s="905"/>
      <c r="Q18" s="905"/>
      <c r="R18" s="905"/>
      <c r="S18" s="905"/>
      <c r="T18" s="905"/>
      <c r="U18" s="905"/>
      <c r="V18" s="905"/>
      <c r="W18" s="905"/>
      <c r="AH18" s="71"/>
      <c r="AI18" s="71"/>
    </row>
    <row r="19" spans="1:35" s="2" customFormat="1" ht="25.5" customHeight="1" x14ac:dyDescent="0.15">
      <c r="B19" s="896" t="s">
        <v>211</v>
      </c>
      <c r="C19" s="1341" t="s">
        <v>212</v>
      </c>
      <c r="D19" s="1341"/>
      <c r="E19" s="1341"/>
      <c r="F19" s="1036" t="s">
        <v>213</v>
      </c>
      <c r="G19" s="1036"/>
      <c r="H19" s="1036"/>
      <c r="I19" s="1341" t="s">
        <v>214</v>
      </c>
      <c r="J19" s="1341"/>
      <c r="K19" s="1341"/>
      <c r="L19" s="1341"/>
      <c r="N19" s="1363" t="s">
        <v>224</v>
      </c>
      <c r="O19" s="1363"/>
      <c r="P19" s="1363"/>
      <c r="Q19" s="1363"/>
      <c r="R19" s="1363"/>
      <c r="S19" s="1363"/>
      <c r="T19" s="1363"/>
      <c r="U19" s="1363"/>
      <c r="V19" s="1363"/>
      <c r="W19" s="905"/>
      <c r="X19" s="71"/>
      <c r="AH19" s="71"/>
      <c r="AI19" s="71"/>
    </row>
    <row r="20" spans="1:35" s="2" customFormat="1" ht="12" customHeight="1" x14ac:dyDescent="0.15">
      <c r="A20" s="64"/>
      <c r="B20" s="1322" t="s">
        <v>179</v>
      </c>
      <c r="C20" s="1356"/>
      <c r="D20" s="1356"/>
      <c r="E20" s="1356"/>
      <c r="F20" s="1357"/>
      <c r="G20" s="1358"/>
      <c r="H20" s="72"/>
      <c r="I20" s="1351">
        <f t="shared" ref="I20:I25" si="1">ROUNDDOWN((INT(C20)*F20/10),0)</f>
        <v>0</v>
      </c>
      <c r="J20" s="1351"/>
      <c r="K20" s="1351"/>
      <c r="L20" s="1351"/>
      <c r="N20" s="1363"/>
      <c r="O20" s="1363"/>
      <c r="P20" s="1363"/>
      <c r="Q20" s="1363"/>
      <c r="R20" s="1363"/>
      <c r="S20" s="1363"/>
      <c r="T20" s="1363"/>
      <c r="U20" s="1363"/>
      <c r="V20" s="1363"/>
    </row>
    <row r="21" spans="1:35" s="2" customFormat="1" ht="22.5" customHeight="1" x14ac:dyDescent="0.15">
      <c r="A21" s="64"/>
      <c r="B21" s="1306"/>
      <c r="C21" s="1364">
        <v>10000</v>
      </c>
      <c r="D21" s="1364"/>
      <c r="E21" s="1364"/>
      <c r="F21" s="1337">
        <v>1800</v>
      </c>
      <c r="G21" s="1338"/>
      <c r="H21" s="73" t="s">
        <v>216</v>
      </c>
      <c r="I21" s="1355">
        <f t="shared" si="1"/>
        <v>1800000</v>
      </c>
      <c r="J21" s="1355"/>
      <c r="K21" s="1355"/>
      <c r="L21" s="1355"/>
      <c r="N21" s="1365" t="s">
        <v>225</v>
      </c>
      <c r="O21" s="1366"/>
      <c r="P21" s="1366"/>
      <c r="Q21" s="1366"/>
      <c r="R21" s="1366"/>
      <c r="S21" s="1366"/>
      <c r="T21" s="1366"/>
      <c r="U21" s="1366"/>
      <c r="V21" s="1367"/>
    </row>
    <row r="22" spans="1:35" s="2" customFormat="1" ht="12" customHeight="1" x14ac:dyDescent="0.15">
      <c r="A22" s="64"/>
      <c r="B22" s="1322" t="s">
        <v>217</v>
      </c>
      <c r="C22" s="1356"/>
      <c r="D22" s="1356"/>
      <c r="E22" s="1356"/>
      <c r="F22" s="1357"/>
      <c r="G22" s="1358"/>
      <c r="H22" s="72"/>
      <c r="I22" s="1351">
        <f t="shared" si="1"/>
        <v>0</v>
      </c>
      <c r="J22" s="1351"/>
      <c r="K22" s="1351"/>
      <c r="L22" s="1351"/>
      <c r="N22" s="1261"/>
      <c r="O22" s="984"/>
      <c r="P22" s="984"/>
      <c r="Q22" s="984"/>
      <c r="R22" s="984"/>
      <c r="S22" s="984"/>
      <c r="T22" s="984"/>
      <c r="U22" s="984"/>
      <c r="V22" s="1262"/>
    </row>
    <row r="23" spans="1:35" s="2" customFormat="1" ht="22.5" customHeight="1" x14ac:dyDescent="0.15">
      <c r="B23" s="1306"/>
      <c r="C23" s="1371">
        <v>1000</v>
      </c>
      <c r="D23" s="1372"/>
      <c r="E23" s="1373"/>
      <c r="F23" s="1374">
        <v>1080</v>
      </c>
      <c r="G23" s="1375"/>
      <c r="H23" s="73" t="s">
        <v>216</v>
      </c>
      <c r="I23" s="1376">
        <f t="shared" si="1"/>
        <v>108000</v>
      </c>
      <c r="J23" s="1377"/>
      <c r="K23" s="1377"/>
      <c r="L23" s="1354"/>
      <c r="N23" s="1368"/>
      <c r="O23" s="1369"/>
      <c r="P23" s="1369"/>
      <c r="Q23" s="1369"/>
      <c r="R23" s="1369"/>
      <c r="S23" s="1369"/>
      <c r="T23" s="1369"/>
      <c r="U23" s="1369"/>
      <c r="V23" s="1370"/>
      <c r="W23" s="888"/>
    </row>
    <row r="24" spans="1:35" s="2" customFormat="1" ht="12" customHeight="1" x14ac:dyDescent="0.15">
      <c r="B24" s="1322" t="s">
        <v>219</v>
      </c>
      <c r="C24" s="1356"/>
      <c r="D24" s="1356"/>
      <c r="E24" s="1356"/>
      <c r="F24" s="1357"/>
      <c r="G24" s="1358"/>
      <c r="H24" s="72"/>
      <c r="I24" s="1351">
        <f t="shared" si="1"/>
        <v>0</v>
      </c>
      <c r="J24" s="1351"/>
      <c r="K24" s="1351"/>
      <c r="L24" s="1351"/>
      <c r="N24" s="74"/>
      <c r="O24" s="74"/>
      <c r="P24" s="74"/>
      <c r="Q24" s="74"/>
      <c r="R24" s="74"/>
      <c r="S24" s="74"/>
      <c r="T24" s="74"/>
      <c r="U24" s="74"/>
      <c r="V24" s="74"/>
      <c r="W24" s="16"/>
    </row>
    <row r="25" spans="1:35" s="2" customFormat="1" ht="22.5" customHeight="1" x14ac:dyDescent="0.15">
      <c r="B25" s="1305"/>
      <c r="C25" s="1359">
        <v>100</v>
      </c>
      <c r="D25" s="1359"/>
      <c r="E25" s="1359"/>
      <c r="F25" s="1360">
        <v>180</v>
      </c>
      <c r="G25" s="1361"/>
      <c r="H25" s="75" t="s">
        <v>216</v>
      </c>
      <c r="I25" s="1362">
        <f t="shared" si="1"/>
        <v>1800</v>
      </c>
      <c r="J25" s="1362"/>
      <c r="K25" s="1362"/>
      <c r="L25" s="1362"/>
      <c r="N25" s="984" t="s">
        <v>226</v>
      </c>
      <c r="O25" s="984"/>
      <c r="P25" s="984"/>
      <c r="Q25" s="984"/>
      <c r="R25" s="984"/>
      <c r="S25" s="984"/>
      <c r="T25" s="984"/>
      <c r="U25" s="984"/>
      <c r="V25" s="984"/>
      <c r="W25" s="888"/>
      <c r="AG25" s="888"/>
    </row>
    <row r="26" spans="1:35" s="2" customFormat="1" ht="18" customHeight="1" x14ac:dyDescent="0.15">
      <c r="B26" s="1302" t="s">
        <v>220</v>
      </c>
      <c r="C26" s="1303"/>
      <c r="D26" s="1303"/>
      <c r="E26" s="1303"/>
      <c r="F26" s="1303"/>
      <c r="G26" s="1303"/>
      <c r="H26" s="1303"/>
      <c r="I26" s="1303"/>
      <c r="J26" s="1303"/>
      <c r="K26" s="1303"/>
      <c r="L26" s="1304"/>
      <c r="N26" s="984"/>
      <c r="O26" s="984"/>
      <c r="P26" s="984"/>
      <c r="Q26" s="984"/>
      <c r="R26" s="984"/>
      <c r="S26" s="984"/>
      <c r="T26" s="984"/>
      <c r="U26" s="984"/>
      <c r="V26" s="984"/>
      <c r="W26" s="905"/>
      <c r="AG26" s="888"/>
    </row>
    <row r="27" spans="1:35" s="2" customFormat="1" ht="12" customHeight="1" x14ac:dyDescent="0.15">
      <c r="B27" s="1305" t="s">
        <v>222</v>
      </c>
      <c r="C27" s="1342">
        <f>INT(SUM(C20+C22+C24))</f>
        <v>0</v>
      </c>
      <c r="D27" s="1343"/>
      <c r="E27" s="1344"/>
      <c r="F27" s="1345"/>
      <c r="G27" s="1346"/>
      <c r="H27" s="1347"/>
      <c r="I27" s="1351">
        <f>SUM(I20,I22,I24)</f>
        <v>0</v>
      </c>
      <c r="J27" s="1351"/>
      <c r="K27" s="1351"/>
      <c r="L27" s="1351"/>
      <c r="N27" s="984"/>
      <c r="O27" s="984"/>
      <c r="P27" s="984"/>
      <c r="Q27" s="984"/>
      <c r="R27" s="984"/>
      <c r="S27" s="984"/>
      <c r="T27" s="984"/>
      <c r="U27" s="984"/>
      <c r="V27" s="984"/>
    </row>
    <row r="28" spans="1:35" s="2" customFormat="1" ht="22.5" customHeight="1" x14ac:dyDescent="0.15">
      <c r="B28" s="1306"/>
      <c r="C28" s="1352">
        <f>INT(SUM(C21,C23,C25))</f>
        <v>11100</v>
      </c>
      <c r="D28" s="1352"/>
      <c r="E28" s="1353"/>
      <c r="F28" s="1348"/>
      <c r="G28" s="1349"/>
      <c r="H28" s="1350"/>
      <c r="I28" s="1354">
        <f>SUM(I21,I23,I25)</f>
        <v>1909800</v>
      </c>
      <c r="J28" s="1355"/>
      <c r="K28" s="1355"/>
      <c r="L28" s="1355"/>
      <c r="N28" s="984"/>
      <c r="O28" s="984"/>
      <c r="P28" s="984"/>
      <c r="Q28" s="984"/>
      <c r="R28" s="984"/>
      <c r="S28" s="984"/>
      <c r="T28" s="984"/>
      <c r="U28" s="984"/>
      <c r="V28" s="984"/>
    </row>
    <row r="29" spans="1:35" s="2" customFormat="1" ht="6.75" customHeight="1" x14ac:dyDescent="0.15">
      <c r="B29" s="11"/>
      <c r="C29" s="68"/>
      <c r="D29" s="68"/>
      <c r="E29" s="68"/>
      <c r="F29" s="76"/>
      <c r="G29" s="76"/>
      <c r="H29" s="76"/>
      <c r="I29" s="69"/>
      <c r="J29" s="77"/>
      <c r="K29" s="69"/>
      <c r="L29" s="69"/>
    </row>
    <row r="30" spans="1:35" ht="22.5" customHeight="1" x14ac:dyDescent="0.15">
      <c r="A30" s="62" t="s">
        <v>227</v>
      </c>
      <c r="C30" s="63"/>
      <c r="D30" s="63"/>
      <c r="E30" s="63"/>
      <c r="F30" s="63"/>
      <c r="G30" s="63"/>
      <c r="H30" s="63"/>
      <c r="I30" s="63"/>
      <c r="J30" s="63"/>
      <c r="K30" s="63"/>
    </row>
    <row r="31" spans="1:35" s="2" customFormat="1" ht="25.5" customHeight="1" x14ac:dyDescent="0.15">
      <c r="B31" s="896" t="s">
        <v>211</v>
      </c>
      <c r="C31" s="1341" t="s">
        <v>212</v>
      </c>
      <c r="D31" s="1341"/>
      <c r="E31" s="1341"/>
      <c r="F31" s="1036" t="s">
        <v>213</v>
      </c>
      <c r="G31" s="1036"/>
      <c r="H31" s="1036"/>
      <c r="I31" s="1341" t="s">
        <v>228</v>
      </c>
      <c r="J31" s="1341"/>
      <c r="K31" s="1341"/>
      <c r="L31" s="1341"/>
      <c r="N31" s="1146" t="s">
        <v>229</v>
      </c>
      <c r="O31" s="1146"/>
      <c r="P31" s="1146"/>
      <c r="Q31" s="1146"/>
      <c r="R31" s="1146"/>
      <c r="S31" s="1146"/>
      <c r="T31" s="1146"/>
      <c r="U31" s="1146"/>
      <c r="V31" s="1146"/>
      <c r="W31" s="71"/>
      <c r="X31" s="71"/>
      <c r="Y31" s="71"/>
      <c r="AA31" s="71"/>
      <c r="AB31" s="71"/>
    </row>
    <row r="32" spans="1:35" s="2" customFormat="1" ht="12" customHeight="1" x14ac:dyDescent="0.15">
      <c r="A32" s="64"/>
      <c r="B32" s="1322" t="s">
        <v>179</v>
      </c>
      <c r="C32" s="1323"/>
      <c r="D32" s="1323"/>
      <c r="E32" s="1323"/>
      <c r="F32" s="1324"/>
      <c r="G32" s="1325"/>
      <c r="H32" s="78"/>
      <c r="I32" s="1333">
        <f t="shared" ref="I32:I37" si="2">ROUNDDOWN((INT(C32)*F32/10),0)</f>
        <v>0</v>
      </c>
      <c r="J32" s="1334"/>
      <c r="K32" s="1334"/>
      <c r="L32" s="1335"/>
      <c r="N32" s="1146"/>
      <c r="O32" s="1146"/>
      <c r="P32" s="1146"/>
      <c r="Q32" s="1146"/>
      <c r="R32" s="1146"/>
      <c r="S32" s="1146"/>
      <c r="T32" s="1146"/>
      <c r="U32" s="1146"/>
      <c r="V32" s="1146"/>
      <c r="W32" s="905"/>
    </row>
    <row r="33" spans="1:28" s="2" customFormat="1" ht="22.5" customHeight="1" x14ac:dyDescent="0.15">
      <c r="A33" s="64"/>
      <c r="B33" s="1306"/>
      <c r="C33" s="1336">
        <v>10000</v>
      </c>
      <c r="D33" s="1086"/>
      <c r="E33" s="1087"/>
      <c r="F33" s="1337">
        <v>4400</v>
      </c>
      <c r="G33" s="1338"/>
      <c r="H33" s="79" t="s">
        <v>216</v>
      </c>
      <c r="I33" s="1339">
        <f t="shared" si="2"/>
        <v>4400000</v>
      </c>
      <c r="J33" s="1340"/>
      <c r="K33" s="1340"/>
      <c r="L33" s="1320"/>
      <c r="N33" s="1146"/>
      <c r="O33" s="1146"/>
      <c r="P33" s="1146"/>
      <c r="Q33" s="1146"/>
      <c r="R33" s="1146"/>
      <c r="S33" s="1146"/>
      <c r="T33" s="1146"/>
      <c r="U33" s="1146"/>
      <c r="V33" s="1146"/>
      <c r="W33" s="905"/>
    </row>
    <row r="34" spans="1:28" s="2" customFormat="1" ht="12" customHeight="1" x14ac:dyDescent="0.15">
      <c r="A34" s="64"/>
      <c r="B34" s="1322" t="s">
        <v>217</v>
      </c>
      <c r="C34" s="1323"/>
      <c r="D34" s="1323"/>
      <c r="E34" s="1323"/>
      <c r="F34" s="1324"/>
      <c r="G34" s="1325"/>
      <c r="H34" s="78"/>
      <c r="I34" s="1333">
        <f t="shared" si="2"/>
        <v>0</v>
      </c>
      <c r="J34" s="1334"/>
      <c r="K34" s="1334"/>
      <c r="L34" s="1335"/>
      <c r="N34" s="1146"/>
      <c r="O34" s="1146"/>
      <c r="P34" s="1146"/>
      <c r="Q34" s="1146"/>
      <c r="R34" s="1146"/>
      <c r="S34" s="1146"/>
      <c r="T34" s="1146"/>
      <c r="U34" s="1146"/>
      <c r="V34" s="1146"/>
      <c r="W34" s="905"/>
    </row>
    <row r="35" spans="1:28" s="2" customFormat="1" ht="22.5" customHeight="1" x14ac:dyDescent="0.15">
      <c r="B35" s="1306"/>
      <c r="C35" s="1336">
        <v>1000</v>
      </c>
      <c r="D35" s="1086"/>
      <c r="E35" s="1087"/>
      <c r="F35" s="1337">
        <v>2000</v>
      </c>
      <c r="G35" s="1338"/>
      <c r="H35" s="79" t="s">
        <v>216</v>
      </c>
      <c r="I35" s="1339">
        <f t="shared" si="2"/>
        <v>200000</v>
      </c>
      <c r="J35" s="1340"/>
      <c r="K35" s="1340"/>
      <c r="L35" s="1320"/>
      <c r="N35" s="1146" t="s">
        <v>230</v>
      </c>
      <c r="O35" s="1146"/>
      <c r="P35" s="1146"/>
      <c r="Q35" s="1146"/>
      <c r="R35" s="1146"/>
      <c r="S35" s="1146"/>
      <c r="T35" s="1146"/>
      <c r="U35" s="1146"/>
      <c r="V35" s="1146"/>
      <c r="W35" s="905"/>
    </row>
    <row r="36" spans="1:28" s="2" customFormat="1" ht="12" customHeight="1" x14ac:dyDescent="0.15">
      <c r="B36" s="1322" t="s">
        <v>219</v>
      </c>
      <c r="C36" s="1323"/>
      <c r="D36" s="1323"/>
      <c r="E36" s="1323"/>
      <c r="F36" s="1324"/>
      <c r="G36" s="1325"/>
      <c r="H36" s="78"/>
      <c r="I36" s="1326">
        <f t="shared" si="2"/>
        <v>0</v>
      </c>
      <c r="J36" s="1326"/>
      <c r="K36" s="1326"/>
      <c r="L36" s="1326"/>
      <c r="N36" s="1146"/>
      <c r="O36" s="1146"/>
      <c r="P36" s="1146"/>
      <c r="Q36" s="1146"/>
      <c r="R36" s="1146"/>
      <c r="S36" s="1146"/>
      <c r="T36" s="1146"/>
      <c r="U36" s="1146"/>
      <c r="V36" s="1146"/>
      <c r="W36" s="71"/>
    </row>
    <row r="37" spans="1:28" s="2" customFormat="1" ht="22.5" customHeight="1" x14ac:dyDescent="0.15">
      <c r="B37" s="1305"/>
      <c r="C37" s="1327">
        <v>100</v>
      </c>
      <c r="D37" s="1328"/>
      <c r="E37" s="1329"/>
      <c r="F37" s="1330">
        <v>400</v>
      </c>
      <c r="G37" s="1331"/>
      <c r="H37" s="80" t="s">
        <v>216</v>
      </c>
      <c r="I37" s="1332">
        <f t="shared" si="2"/>
        <v>4000</v>
      </c>
      <c r="J37" s="1332"/>
      <c r="K37" s="1332"/>
      <c r="L37" s="1332"/>
      <c r="N37" s="1146"/>
      <c r="O37" s="1146"/>
      <c r="P37" s="1146"/>
      <c r="Q37" s="1146"/>
      <c r="R37" s="1146"/>
      <c r="S37" s="1146"/>
      <c r="T37" s="1146"/>
      <c r="U37" s="1146"/>
      <c r="V37" s="1146"/>
      <c r="W37" s="71"/>
    </row>
    <row r="38" spans="1:28" s="2" customFormat="1" ht="16.5" customHeight="1" x14ac:dyDescent="0.15">
      <c r="B38" s="1302" t="s">
        <v>220</v>
      </c>
      <c r="C38" s="1303"/>
      <c r="D38" s="1303"/>
      <c r="E38" s="1303"/>
      <c r="F38" s="1303"/>
      <c r="G38" s="1303"/>
      <c r="H38" s="1303"/>
      <c r="I38" s="1303"/>
      <c r="J38" s="1303"/>
      <c r="K38" s="1303"/>
      <c r="L38" s="1304"/>
      <c r="N38" s="984" t="s">
        <v>231</v>
      </c>
      <c r="O38" s="984"/>
      <c r="P38" s="984"/>
      <c r="Q38" s="984"/>
      <c r="R38" s="984"/>
      <c r="S38" s="984"/>
      <c r="T38" s="984"/>
      <c r="U38" s="2" t="s">
        <v>207</v>
      </c>
      <c r="V38" s="242"/>
      <c r="W38" s="71"/>
    </row>
    <row r="39" spans="1:28" s="2" customFormat="1" ht="12" customHeight="1" x14ac:dyDescent="0.15">
      <c r="B39" s="1305" t="s">
        <v>222</v>
      </c>
      <c r="C39" s="1307">
        <f>INT(SUM(C32,C34,C36))</f>
        <v>0</v>
      </c>
      <c r="D39" s="1308"/>
      <c r="E39" s="1308"/>
      <c r="F39" s="1309"/>
      <c r="G39" s="1310"/>
      <c r="H39" s="1311"/>
      <c r="I39" s="1315">
        <f>SUM(I32,I34,I36)</f>
        <v>0</v>
      </c>
      <c r="J39" s="1316"/>
      <c r="K39" s="1316"/>
      <c r="L39" s="1317"/>
      <c r="N39" s="984"/>
      <c r="O39" s="984"/>
      <c r="P39" s="984"/>
      <c r="Q39" s="984"/>
      <c r="R39" s="984"/>
      <c r="S39" s="984"/>
      <c r="T39" s="984"/>
      <c r="U39" s="231"/>
      <c r="V39" s="232"/>
      <c r="W39" s="71"/>
    </row>
    <row r="40" spans="1:28" s="2" customFormat="1" ht="22.5" customHeight="1" x14ac:dyDescent="0.15">
      <c r="B40" s="1306"/>
      <c r="C40" s="1318">
        <f>INT(SUM(C33,C35,C37))</f>
        <v>11100</v>
      </c>
      <c r="D40" s="1319"/>
      <c r="E40" s="1319"/>
      <c r="F40" s="1312"/>
      <c r="G40" s="1313"/>
      <c r="H40" s="1314"/>
      <c r="I40" s="1320">
        <f>SUM(I33,I35,I37)</f>
        <v>4604000</v>
      </c>
      <c r="J40" s="1321"/>
      <c r="K40" s="1321"/>
      <c r="L40" s="1321"/>
      <c r="N40" s="1147" t="s">
        <v>232</v>
      </c>
      <c r="O40" s="1147"/>
      <c r="P40" s="1147"/>
      <c r="Q40" s="1147"/>
      <c r="R40" s="1147"/>
      <c r="S40" s="1148">
        <f>IF(V38="○",E47*2000000,0)</f>
        <v>0</v>
      </c>
      <c r="T40" s="1148"/>
      <c r="U40" s="1148"/>
      <c r="V40" s="1148"/>
    </row>
    <row r="41" spans="1:28" s="2" customFormat="1" ht="8.25" customHeight="1" x14ac:dyDescent="0.15">
      <c r="B41" s="11"/>
      <c r="C41" s="68"/>
      <c r="D41" s="68"/>
      <c r="E41" s="68"/>
      <c r="F41" s="76"/>
      <c r="G41" s="76"/>
      <c r="H41" s="76"/>
      <c r="I41" s="69"/>
      <c r="J41" s="69"/>
      <c r="K41" s="69"/>
      <c r="L41" s="69"/>
      <c r="N41" s="582"/>
      <c r="O41" s="582"/>
      <c r="P41" s="582"/>
      <c r="Q41" s="582"/>
      <c r="R41" s="582"/>
    </row>
    <row r="42" spans="1:28" s="2" customFormat="1" ht="19.5" customHeight="1" x14ac:dyDescent="0.15">
      <c r="A42" s="21" t="s">
        <v>233</v>
      </c>
      <c r="O42" s="20"/>
      <c r="P42" s="20"/>
      <c r="Q42" s="20"/>
      <c r="R42" s="20"/>
      <c r="S42" s="20"/>
      <c r="T42" s="20"/>
      <c r="U42" s="20"/>
      <c r="V42" s="20"/>
      <c r="W42" s="20"/>
    </row>
    <row r="43" spans="1:28" s="2" customFormat="1" ht="25.5" customHeight="1" x14ac:dyDescent="0.15">
      <c r="B43" s="33"/>
      <c r="C43" s="34"/>
      <c r="D43" s="34"/>
      <c r="E43" s="976" t="s">
        <v>234</v>
      </c>
      <c r="F43" s="1171"/>
      <c r="G43" s="1171"/>
      <c r="H43" s="1171"/>
      <c r="I43" s="977"/>
      <c r="J43" s="1058" t="s">
        <v>235</v>
      </c>
      <c r="K43" s="1058"/>
      <c r="L43" s="1058"/>
      <c r="M43" s="1058"/>
      <c r="N43" s="1290"/>
      <c r="O43" s="1291" t="s">
        <v>236</v>
      </c>
      <c r="P43" s="984"/>
      <c r="Q43" s="984"/>
      <c r="R43" s="984"/>
      <c r="S43" s="984"/>
      <c r="T43" s="984"/>
      <c r="U43" s="984"/>
      <c r="V43" s="984"/>
      <c r="W43" s="20"/>
    </row>
    <row r="44" spans="1:28" s="2" customFormat="1" ht="25.5" customHeight="1" x14ac:dyDescent="0.15">
      <c r="B44" s="1292" t="s">
        <v>237</v>
      </c>
      <c r="C44" s="1293"/>
      <c r="D44" s="1294"/>
      <c r="E44" s="81"/>
      <c r="F44" s="236" t="s">
        <v>238</v>
      </c>
      <c r="G44" s="237">
        <v>4</v>
      </c>
      <c r="H44" s="82" t="s">
        <v>239</v>
      </c>
      <c r="I44" s="82"/>
      <c r="J44" s="81"/>
      <c r="K44" s="236" t="s">
        <v>238</v>
      </c>
      <c r="L44" s="237">
        <v>9</v>
      </c>
      <c r="M44" s="82" t="s">
        <v>239</v>
      </c>
      <c r="N44" s="83"/>
      <c r="O44" s="1291"/>
      <c r="P44" s="984"/>
      <c r="Q44" s="984"/>
      <c r="R44" s="984"/>
      <c r="S44" s="984"/>
      <c r="T44" s="984"/>
      <c r="U44" s="984"/>
      <c r="V44" s="984"/>
      <c r="W44" s="20"/>
    </row>
    <row r="45" spans="1:28" s="2" customFormat="1" ht="14.25" customHeight="1" x14ac:dyDescent="0.15">
      <c r="B45" s="3"/>
      <c r="C45" s="3"/>
      <c r="D45" s="3"/>
      <c r="F45" s="904"/>
      <c r="G45" s="84"/>
      <c r="K45" s="904"/>
      <c r="L45" s="84"/>
      <c r="O45" s="888"/>
      <c r="P45" s="888"/>
      <c r="Q45" s="888"/>
      <c r="R45" s="888"/>
      <c r="S45" s="888"/>
      <c r="T45" s="888"/>
      <c r="U45" s="888"/>
      <c r="V45" s="888"/>
      <c r="W45" s="20"/>
    </row>
    <row r="46" spans="1:28" s="2" customFormat="1" ht="18" customHeight="1" x14ac:dyDescent="0.15">
      <c r="B46" s="85" t="s">
        <v>240</v>
      </c>
      <c r="C46" s="86"/>
      <c r="D46" s="86"/>
      <c r="E46" s="86"/>
      <c r="F46" s="87"/>
      <c r="G46" s="87"/>
      <c r="H46" s="87"/>
      <c r="I46" s="87"/>
      <c r="J46" s="87"/>
      <c r="K46" s="88"/>
      <c r="L46" s="88"/>
      <c r="M46" s="88"/>
      <c r="N46" s="89"/>
      <c r="O46" s="89"/>
      <c r="P46" s="89"/>
      <c r="Q46" s="89"/>
      <c r="R46" s="89"/>
      <c r="S46" s="89"/>
      <c r="T46" s="89"/>
      <c r="U46" s="89"/>
      <c r="V46" s="90"/>
    </row>
    <row r="47" spans="1:28" s="2" customFormat="1" ht="21" customHeight="1" x14ac:dyDescent="0.15">
      <c r="B47" s="91" t="s">
        <v>241</v>
      </c>
      <c r="E47" s="1295">
        <v>3</v>
      </c>
      <c r="F47" s="1295"/>
      <c r="G47" s="1295"/>
      <c r="H47" s="92"/>
      <c r="I47" s="92"/>
      <c r="J47" s="92"/>
      <c r="V47" s="93"/>
      <c r="W47" s="60"/>
      <c r="X47" s="60"/>
      <c r="Y47" s="60"/>
      <c r="Z47" s="60"/>
      <c r="AA47" s="60"/>
      <c r="AB47" s="60"/>
    </row>
    <row r="48" spans="1:28" s="2" customFormat="1" ht="6.75" customHeight="1" x14ac:dyDescent="0.15">
      <c r="B48" s="91"/>
      <c r="E48" s="94"/>
      <c r="F48" s="92"/>
      <c r="G48" s="92"/>
      <c r="H48" s="92"/>
      <c r="I48" s="92"/>
      <c r="J48" s="92"/>
      <c r="V48" s="93"/>
      <c r="W48" s="60"/>
      <c r="X48" s="60"/>
      <c r="Y48" s="60"/>
      <c r="Z48" s="60"/>
      <c r="AA48" s="60"/>
      <c r="AB48" s="60"/>
    </row>
    <row r="49" spans="1:28" s="2" customFormat="1" ht="16.5" customHeight="1" x14ac:dyDescent="0.15">
      <c r="B49" s="91" t="s">
        <v>242</v>
      </c>
      <c r="E49" s="95"/>
      <c r="F49" s="4" t="s">
        <v>243</v>
      </c>
      <c r="I49" s="95" t="s">
        <v>115</v>
      </c>
      <c r="J49" s="2" t="s">
        <v>244</v>
      </c>
      <c r="M49" s="95" t="s">
        <v>115</v>
      </c>
      <c r="N49" s="2" t="s">
        <v>245</v>
      </c>
      <c r="Q49" s="95"/>
      <c r="R49" s="4" t="s">
        <v>246</v>
      </c>
      <c r="V49" s="93"/>
      <c r="W49" s="60"/>
      <c r="X49" s="60"/>
      <c r="Y49" s="60"/>
      <c r="Z49" s="60"/>
      <c r="AA49" s="60"/>
      <c r="AB49" s="60"/>
    </row>
    <row r="50" spans="1:28" s="2" customFormat="1" ht="6.75" customHeight="1" x14ac:dyDescent="0.15">
      <c r="B50" s="91"/>
      <c r="E50" s="96"/>
      <c r="F50" s="92"/>
      <c r="G50" s="92"/>
      <c r="H50" s="92"/>
      <c r="I50" s="92"/>
      <c r="J50" s="92"/>
      <c r="V50" s="93"/>
      <c r="W50" s="60"/>
      <c r="X50" s="60"/>
      <c r="Y50" s="60"/>
      <c r="Z50" s="60"/>
      <c r="AA50" s="60"/>
      <c r="AB50" s="60"/>
    </row>
    <row r="51" spans="1:28" s="2" customFormat="1" ht="16.5" customHeight="1" x14ac:dyDescent="0.15">
      <c r="B51" s="91" t="s">
        <v>247</v>
      </c>
      <c r="G51" s="95"/>
      <c r="H51" s="2" t="s">
        <v>248</v>
      </c>
      <c r="I51" s="3"/>
      <c r="J51" s="95"/>
      <c r="K51" s="2" t="s">
        <v>249</v>
      </c>
      <c r="M51" s="95"/>
      <c r="N51" s="2" t="s">
        <v>250</v>
      </c>
      <c r="P51" s="95"/>
      <c r="Q51" s="2" t="s">
        <v>251</v>
      </c>
      <c r="V51" s="93"/>
      <c r="W51" s="60"/>
      <c r="X51" s="60"/>
      <c r="Y51" s="60"/>
      <c r="Z51" s="60"/>
      <c r="AA51" s="60"/>
      <c r="AB51" s="60"/>
    </row>
    <row r="52" spans="1:28" s="2" customFormat="1" ht="6.75" customHeight="1" x14ac:dyDescent="0.15">
      <c r="B52" s="91"/>
      <c r="E52" s="92"/>
      <c r="F52" s="92"/>
      <c r="G52" s="92"/>
      <c r="I52" s="92"/>
      <c r="V52" s="93"/>
      <c r="W52" s="60"/>
      <c r="X52" s="60"/>
      <c r="Y52" s="60"/>
      <c r="Z52" s="60"/>
      <c r="AA52" s="60"/>
      <c r="AB52" s="60"/>
    </row>
    <row r="53" spans="1:28" ht="16.5" customHeight="1" x14ac:dyDescent="0.15">
      <c r="B53" s="91"/>
      <c r="C53" s="2"/>
      <c r="D53" s="2"/>
      <c r="E53" s="2"/>
      <c r="F53" s="2"/>
      <c r="G53" s="95"/>
      <c r="H53" s="2" t="s">
        <v>252</v>
      </c>
      <c r="I53" s="3"/>
      <c r="J53" s="95"/>
      <c r="K53" s="2" t="s">
        <v>253</v>
      </c>
      <c r="L53" s="2"/>
      <c r="M53" s="95"/>
      <c r="N53" s="2" t="s">
        <v>254</v>
      </c>
      <c r="O53" s="2"/>
      <c r="P53" s="95"/>
      <c r="Q53" s="2" t="s">
        <v>255</v>
      </c>
      <c r="R53" s="2"/>
      <c r="S53" s="2"/>
      <c r="T53" s="2"/>
      <c r="U53" s="2"/>
      <c r="V53" s="97"/>
    </row>
    <row r="54" spans="1:28" s="2" customFormat="1" ht="6.75" customHeight="1" x14ac:dyDescent="0.15">
      <c r="B54" s="91"/>
      <c r="E54" s="92"/>
      <c r="F54" s="92"/>
      <c r="G54" s="92"/>
      <c r="I54" s="92"/>
      <c r="V54" s="93"/>
      <c r="W54" s="60"/>
      <c r="X54" s="60"/>
      <c r="Y54" s="60"/>
      <c r="Z54" s="60"/>
      <c r="AA54" s="60"/>
      <c r="AB54" s="60"/>
    </row>
    <row r="55" spans="1:28" ht="16.5" customHeight="1" x14ac:dyDescent="0.15">
      <c r="B55" s="91" t="s">
        <v>256</v>
      </c>
      <c r="C55" s="2"/>
      <c r="D55" s="2"/>
      <c r="E55" s="2"/>
      <c r="F55" s="2"/>
      <c r="G55" s="95"/>
      <c r="H55" s="2"/>
      <c r="I55" s="2"/>
      <c r="J55" s="2"/>
      <c r="K55" s="2"/>
      <c r="L55" s="2"/>
      <c r="M55" s="2"/>
      <c r="N55" s="2"/>
      <c r="O55" s="2"/>
      <c r="P55" s="2"/>
      <c r="Q55" s="2"/>
      <c r="R55" s="2"/>
      <c r="S55" s="2"/>
      <c r="T55" s="2"/>
      <c r="U55" s="2"/>
      <c r="V55" s="97"/>
    </row>
    <row r="56" spans="1:28" s="2" customFormat="1" ht="6.75" customHeight="1" x14ac:dyDescent="0.15">
      <c r="B56" s="98"/>
      <c r="C56" s="60"/>
      <c r="D56" s="60"/>
      <c r="E56" s="99"/>
      <c r="F56" s="99"/>
      <c r="G56" s="99"/>
      <c r="H56" s="99"/>
      <c r="I56" s="99"/>
      <c r="J56" s="99"/>
      <c r="K56" s="60"/>
      <c r="L56" s="60"/>
      <c r="M56" s="60"/>
      <c r="N56" s="60"/>
      <c r="O56" s="60"/>
      <c r="P56" s="60"/>
      <c r="Q56" s="60"/>
      <c r="R56" s="60"/>
      <c r="S56" s="60"/>
      <c r="T56" s="60"/>
      <c r="U56" s="60"/>
      <c r="V56" s="93"/>
      <c r="W56" s="60"/>
      <c r="X56" s="60"/>
      <c r="Y56" s="60"/>
      <c r="Z56" s="60"/>
      <c r="AA56" s="60"/>
      <c r="AB56" s="60"/>
    </row>
    <row r="57" spans="1:28" ht="16.5" customHeight="1" x14ac:dyDescent="0.15">
      <c r="B57" s="100" t="s">
        <v>257</v>
      </c>
      <c r="C57" s="7"/>
      <c r="D57" s="7"/>
      <c r="E57" s="7"/>
      <c r="F57" s="7"/>
      <c r="V57" s="97"/>
    </row>
    <row r="58" spans="1:28" ht="32.25" customHeight="1" x14ac:dyDescent="0.15">
      <c r="B58" s="1296" t="s">
        <v>258</v>
      </c>
      <c r="C58" s="1297"/>
      <c r="D58" s="1298"/>
      <c r="E58" s="1280">
        <v>100</v>
      </c>
      <c r="F58" s="1281"/>
      <c r="G58" s="1282"/>
      <c r="H58" s="1299" t="s">
        <v>259</v>
      </c>
      <c r="I58" s="1300"/>
      <c r="J58" s="1301"/>
      <c r="K58" s="1280">
        <v>100</v>
      </c>
      <c r="L58" s="1281"/>
      <c r="M58" s="1282"/>
      <c r="P58" s="1300" t="s">
        <v>260</v>
      </c>
      <c r="Q58" s="1300"/>
      <c r="R58" s="1301"/>
      <c r="S58" s="1280">
        <v>100</v>
      </c>
      <c r="T58" s="1281"/>
      <c r="U58" s="1282"/>
      <c r="V58" s="97"/>
    </row>
    <row r="59" spans="1:28" ht="6.75" customHeight="1" x14ac:dyDescent="0.15">
      <c r="B59" s="101"/>
      <c r="C59" s="102"/>
      <c r="D59" s="102"/>
      <c r="E59" s="102"/>
      <c r="F59" s="102"/>
      <c r="G59" s="103"/>
      <c r="H59" s="104"/>
      <c r="I59" s="105"/>
      <c r="J59" s="105"/>
      <c r="K59" s="105"/>
      <c r="L59" s="103"/>
      <c r="M59" s="103"/>
      <c r="N59" s="104"/>
      <c r="O59" s="105"/>
      <c r="P59" s="105"/>
      <c r="Q59" s="105"/>
      <c r="R59" s="103"/>
      <c r="S59" s="103"/>
      <c r="T59" s="103"/>
      <c r="U59" s="103"/>
      <c r="V59" s="106"/>
    </row>
    <row r="60" spans="1:28" s="2" customFormat="1" ht="8.25" customHeight="1" x14ac:dyDescent="0.15">
      <c r="B60" s="3"/>
      <c r="C60" s="3"/>
      <c r="D60" s="3"/>
      <c r="F60" s="904"/>
      <c r="G60" s="84"/>
      <c r="K60" s="904"/>
      <c r="L60" s="84"/>
    </row>
    <row r="61" spans="1:28" s="107" customFormat="1" ht="21.75" customHeight="1" x14ac:dyDescent="0.45">
      <c r="A61" s="59" t="s">
        <v>261</v>
      </c>
    </row>
    <row r="62" spans="1:28" s="107" customFormat="1" ht="18.75" customHeight="1" x14ac:dyDescent="0.45">
      <c r="A62" s="107" t="s">
        <v>262</v>
      </c>
      <c r="K62" s="107" t="s">
        <v>263</v>
      </c>
    </row>
    <row r="63" spans="1:28" ht="20.25" customHeight="1" x14ac:dyDescent="0.15">
      <c r="B63" s="1058" t="s">
        <v>264</v>
      </c>
      <c r="C63" s="1058"/>
      <c r="D63" s="1172" t="s">
        <v>265</v>
      </c>
      <c r="E63" s="1173"/>
      <c r="F63" s="1173"/>
      <c r="G63" s="1173"/>
      <c r="H63" s="1173"/>
      <c r="I63" s="1173"/>
      <c r="J63" s="1092"/>
      <c r="K63" s="977" t="s">
        <v>266</v>
      </c>
      <c r="L63" s="1058"/>
      <c r="M63" s="1058"/>
      <c r="N63" s="1058"/>
      <c r="O63" s="1058"/>
      <c r="P63" s="1058"/>
      <c r="Q63" s="1058"/>
      <c r="R63" s="1058"/>
      <c r="S63" s="1058"/>
      <c r="T63" s="1058"/>
      <c r="U63" s="1058"/>
      <c r="V63" s="1058"/>
      <c r="W63" s="2"/>
    </row>
    <row r="64" spans="1:28" s="2" customFormat="1" ht="20.25" customHeight="1" x14ac:dyDescent="0.15">
      <c r="B64" s="1058"/>
      <c r="C64" s="1058"/>
      <c r="D64" s="1212"/>
      <c r="E64" s="1213"/>
      <c r="F64" s="1213"/>
      <c r="G64" s="1213"/>
      <c r="H64" s="1213"/>
      <c r="I64" s="1213"/>
      <c r="J64" s="1093"/>
      <c r="K64" s="916" t="s">
        <v>267</v>
      </c>
      <c r="L64" s="915" t="s">
        <v>268</v>
      </c>
      <c r="M64" s="915" t="s">
        <v>269</v>
      </c>
      <c r="N64" s="915" t="s">
        <v>270</v>
      </c>
      <c r="O64" s="915" t="s">
        <v>271</v>
      </c>
      <c r="P64" s="915" t="s">
        <v>272</v>
      </c>
      <c r="Q64" s="899" t="s">
        <v>273</v>
      </c>
      <c r="R64" s="899" t="s">
        <v>274</v>
      </c>
      <c r="S64" s="899" t="s">
        <v>275</v>
      </c>
      <c r="T64" s="915" t="s">
        <v>276</v>
      </c>
      <c r="U64" s="915" t="s">
        <v>277</v>
      </c>
      <c r="V64" s="915" t="s">
        <v>278</v>
      </c>
    </row>
    <row r="65" spans="1:22" s="2" customFormat="1" ht="23.25" customHeight="1" x14ac:dyDescent="0.15">
      <c r="B65" s="1283" t="s">
        <v>279</v>
      </c>
      <c r="C65" s="1284"/>
      <c r="D65" s="1287" t="s">
        <v>280</v>
      </c>
      <c r="E65" s="1288"/>
      <c r="F65" s="1288"/>
      <c r="G65" s="1288"/>
      <c r="H65" s="1288"/>
      <c r="I65" s="1288"/>
      <c r="J65" s="1289"/>
      <c r="K65" s="912" t="s">
        <v>115</v>
      </c>
      <c r="L65" s="912"/>
      <c r="M65" s="912"/>
      <c r="N65" s="912"/>
      <c r="O65" s="912"/>
      <c r="P65" s="912"/>
      <c r="Q65" s="912"/>
      <c r="R65" s="912"/>
      <c r="S65" s="912"/>
      <c r="T65" s="912"/>
      <c r="U65" s="912"/>
      <c r="V65" s="912"/>
    </row>
    <row r="66" spans="1:22" s="2" customFormat="1" ht="23.25" customHeight="1" x14ac:dyDescent="0.15">
      <c r="B66" s="1285"/>
      <c r="C66" s="1286"/>
      <c r="D66" s="1254" t="s">
        <v>281</v>
      </c>
      <c r="E66" s="1255"/>
      <c r="F66" s="1255"/>
      <c r="G66" s="1255"/>
      <c r="H66" s="1255"/>
      <c r="I66" s="1255"/>
      <c r="J66" s="1256"/>
      <c r="K66" s="912" t="s">
        <v>115</v>
      </c>
      <c r="L66" s="912"/>
      <c r="M66" s="912"/>
      <c r="N66" s="912"/>
      <c r="O66" s="912"/>
      <c r="P66" s="912"/>
      <c r="Q66" s="912"/>
      <c r="R66" s="912"/>
      <c r="S66" s="912"/>
      <c r="T66" s="912"/>
      <c r="U66" s="912"/>
      <c r="V66" s="912"/>
    </row>
    <row r="67" spans="1:22" s="2" customFormat="1" ht="46.5" customHeight="1" x14ac:dyDescent="0.15">
      <c r="B67" s="1272" t="s">
        <v>282</v>
      </c>
      <c r="C67" s="1273"/>
      <c r="D67" s="1254" t="s">
        <v>283</v>
      </c>
      <c r="E67" s="1255"/>
      <c r="F67" s="1255"/>
      <c r="G67" s="1255"/>
      <c r="H67" s="1255"/>
      <c r="I67" s="1255"/>
      <c r="J67" s="1256"/>
      <c r="K67" s="1274" t="s">
        <v>284</v>
      </c>
      <c r="L67" s="1249"/>
      <c r="M67" s="1249"/>
      <c r="N67" s="1249"/>
      <c r="O67" s="1249"/>
      <c r="P67" s="1249"/>
      <c r="Q67" s="1249"/>
      <c r="R67" s="1249"/>
      <c r="S67" s="1249"/>
      <c r="T67" s="1249"/>
      <c r="U67" s="1249"/>
      <c r="V67" s="1250"/>
    </row>
    <row r="68" spans="1:22" s="2" customFormat="1" ht="23.25" customHeight="1" x14ac:dyDescent="0.15">
      <c r="B68" s="1275" t="s">
        <v>285</v>
      </c>
      <c r="C68" s="1275" t="s">
        <v>286</v>
      </c>
      <c r="D68" s="1277" t="s">
        <v>287</v>
      </c>
      <c r="E68" s="1278"/>
      <c r="F68" s="1278"/>
      <c r="G68" s="1278"/>
      <c r="H68" s="1278"/>
      <c r="I68" s="1278"/>
      <c r="J68" s="1279"/>
      <c r="K68" s="912"/>
      <c r="L68" s="95"/>
      <c r="M68" s="95"/>
      <c r="N68" s="95"/>
      <c r="O68" s="95" t="s">
        <v>115</v>
      </c>
      <c r="P68" s="95"/>
      <c r="Q68" s="95"/>
      <c r="R68" s="95" t="s">
        <v>115</v>
      </c>
      <c r="S68" s="95"/>
      <c r="T68" s="95"/>
      <c r="U68" s="95"/>
      <c r="V68" s="95"/>
    </row>
    <row r="69" spans="1:22" s="2" customFormat="1" ht="23.25" customHeight="1" x14ac:dyDescent="0.15">
      <c r="B69" s="1276"/>
      <c r="C69" s="1276"/>
      <c r="D69" s="1254" t="s">
        <v>288</v>
      </c>
      <c r="E69" s="1255"/>
      <c r="F69" s="1255"/>
      <c r="G69" s="1255"/>
      <c r="H69" s="1255"/>
      <c r="I69" s="1255"/>
      <c r="J69" s="1256"/>
      <c r="K69" s="912"/>
      <c r="L69" s="95"/>
      <c r="M69" s="95" t="s">
        <v>115</v>
      </c>
      <c r="N69" s="95" t="s">
        <v>115</v>
      </c>
      <c r="O69" s="95" t="s">
        <v>115</v>
      </c>
      <c r="P69" s="95"/>
      <c r="Q69" s="95"/>
      <c r="R69" s="95"/>
      <c r="S69" s="95"/>
      <c r="T69" s="95"/>
      <c r="U69" s="95"/>
      <c r="V69" s="95"/>
    </row>
    <row r="70" spans="1:22" s="2" customFormat="1" ht="23.25" customHeight="1" x14ac:dyDescent="0.15">
      <c r="B70" s="1276"/>
      <c r="C70" s="1237"/>
      <c r="D70" s="1254" t="s">
        <v>289</v>
      </c>
      <c r="E70" s="1255"/>
      <c r="F70" s="1255"/>
      <c r="G70" s="1255"/>
      <c r="H70" s="1255"/>
      <c r="I70" s="1255"/>
      <c r="J70" s="1256"/>
      <c r="K70" s="1248" t="s">
        <v>290</v>
      </c>
      <c r="L70" s="1249"/>
      <c r="M70" s="1249"/>
      <c r="N70" s="1249"/>
      <c r="O70" s="1249"/>
      <c r="P70" s="1249"/>
      <c r="Q70" s="1249"/>
      <c r="R70" s="1249"/>
      <c r="S70" s="1249"/>
      <c r="T70" s="1249"/>
      <c r="U70" s="1249"/>
      <c r="V70" s="1250"/>
    </row>
    <row r="71" spans="1:22" s="2" customFormat="1" ht="23.25" customHeight="1" x14ac:dyDescent="0.15">
      <c r="B71" s="1276"/>
      <c r="C71" s="1275" t="s">
        <v>190</v>
      </c>
      <c r="D71" s="1254" t="s">
        <v>291</v>
      </c>
      <c r="E71" s="1255"/>
      <c r="F71" s="1255"/>
      <c r="G71" s="1255"/>
      <c r="H71" s="1255"/>
      <c r="I71" s="1255"/>
      <c r="J71" s="1256"/>
      <c r="K71" s="912"/>
      <c r="L71" s="912"/>
      <c r="M71" s="912" t="s">
        <v>115</v>
      </c>
      <c r="N71" s="912" t="s">
        <v>115</v>
      </c>
      <c r="O71" s="912" t="s">
        <v>115</v>
      </c>
      <c r="P71" s="912"/>
      <c r="Q71" s="912"/>
      <c r="R71" s="912"/>
      <c r="S71" s="912"/>
      <c r="T71" s="912"/>
      <c r="U71" s="912"/>
      <c r="V71" s="912"/>
    </row>
    <row r="72" spans="1:22" s="2" customFormat="1" ht="23.25" customHeight="1" x14ac:dyDescent="0.15">
      <c r="B72" s="1276"/>
      <c r="C72" s="1276"/>
      <c r="D72" s="1254" t="s">
        <v>292</v>
      </c>
      <c r="E72" s="1255"/>
      <c r="F72" s="1255"/>
      <c r="G72" s="1255"/>
      <c r="H72" s="1255"/>
      <c r="I72" s="1255"/>
      <c r="J72" s="1256"/>
      <c r="K72" s="912" t="s">
        <v>115</v>
      </c>
      <c r="L72" s="912"/>
      <c r="M72" s="912"/>
      <c r="N72" s="912"/>
      <c r="O72" s="912"/>
      <c r="P72" s="912"/>
      <c r="Q72" s="912"/>
      <c r="R72" s="912"/>
      <c r="S72" s="912"/>
      <c r="T72" s="912"/>
      <c r="U72" s="912"/>
      <c r="V72" s="912"/>
    </row>
    <row r="73" spans="1:22" s="2" customFormat="1" ht="23.25" customHeight="1" x14ac:dyDescent="0.15">
      <c r="B73" s="1276"/>
      <c r="C73" s="1237"/>
      <c r="D73" s="1254" t="s">
        <v>293</v>
      </c>
      <c r="E73" s="1255"/>
      <c r="F73" s="1255"/>
      <c r="G73" s="1255"/>
      <c r="H73" s="1255"/>
      <c r="I73" s="1255"/>
      <c r="J73" s="1256"/>
      <c r="K73" s="1248" t="s">
        <v>290</v>
      </c>
      <c r="L73" s="1249"/>
      <c r="M73" s="1249"/>
      <c r="N73" s="1249"/>
      <c r="O73" s="1249"/>
      <c r="P73" s="1249"/>
      <c r="Q73" s="1249"/>
      <c r="R73" s="1249"/>
      <c r="S73" s="1249"/>
      <c r="T73" s="1249"/>
      <c r="U73" s="1249"/>
      <c r="V73" s="1250"/>
    </row>
    <row r="74" spans="1:22" s="2" customFormat="1" ht="23.25" customHeight="1" x14ac:dyDescent="0.15">
      <c r="B74" s="1276"/>
      <c r="C74" s="1275" t="s">
        <v>191</v>
      </c>
      <c r="D74" s="1254" t="s">
        <v>294</v>
      </c>
      <c r="E74" s="1255"/>
      <c r="F74" s="1255"/>
      <c r="G74" s="1255"/>
      <c r="H74" s="1255"/>
      <c r="I74" s="1255"/>
      <c r="J74" s="1256"/>
      <c r="K74" s="912"/>
      <c r="L74" s="912"/>
      <c r="M74" s="912"/>
      <c r="N74" s="912"/>
      <c r="O74" s="912" t="s">
        <v>115</v>
      </c>
      <c r="P74" s="912"/>
      <c r="Q74" s="912"/>
      <c r="R74" s="912" t="s">
        <v>115</v>
      </c>
      <c r="S74" s="912"/>
      <c r="T74" s="912"/>
      <c r="U74" s="912"/>
      <c r="V74" s="912"/>
    </row>
    <row r="75" spans="1:22" s="2" customFormat="1" ht="23.25" customHeight="1" x14ac:dyDescent="0.15">
      <c r="B75" s="1276"/>
      <c r="C75" s="1276"/>
      <c r="D75" s="1254" t="s">
        <v>295</v>
      </c>
      <c r="E75" s="1255"/>
      <c r="F75" s="1255"/>
      <c r="G75" s="1255"/>
      <c r="H75" s="1255"/>
      <c r="I75" s="1255"/>
      <c r="J75" s="1256"/>
      <c r="K75" s="1248" t="s">
        <v>290</v>
      </c>
      <c r="L75" s="1249"/>
      <c r="M75" s="1249"/>
      <c r="N75" s="1249"/>
      <c r="O75" s="1249"/>
      <c r="P75" s="1249"/>
      <c r="Q75" s="1249"/>
      <c r="R75" s="1249"/>
      <c r="S75" s="1249"/>
      <c r="T75" s="1249"/>
      <c r="U75" s="1249"/>
      <c r="V75" s="1250"/>
    </row>
    <row r="76" spans="1:22" s="2" customFormat="1" ht="23.25" customHeight="1" x14ac:dyDescent="0.15">
      <c r="B76" s="1276"/>
      <c r="C76" s="1237"/>
      <c r="D76" s="1254" t="s">
        <v>296</v>
      </c>
      <c r="E76" s="1255"/>
      <c r="F76" s="1255"/>
      <c r="G76" s="1255"/>
      <c r="H76" s="1255"/>
      <c r="I76" s="1255"/>
      <c r="J76" s="1256"/>
      <c r="K76" s="1248" t="s">
        <v>290</v>
      </c>
      <c r="L76" s="1249"/>
      <c r="M76" s="1249"/>
      <c r="N76" s="1249"/>
      <c r="O76" s="1249"/>
      <c r="P76" s="1249"/>
      <c r="Q76" s="1249"/>
      <c r="R76" s="1249"/>
      <c r="S76" s="1249"/>
      <c r="T76" s="1249"/>
      <c r="U76" s="1249"/>
      <c r="V76" s="1250"/>
    </row>
    <row r="77" spans="1:22" s="2" customFormat="1" ht="23.25" customHeight="1" x14ac:dyDescent="0.15">
      <c r="B77" s="1276"/>
      <c r="C77" s="1275" t="s">
        <v>192</v>
      </c>
      <c r="D77" s="1254" t="s">
        <v>297</v>
      </c>
      <c r="E77" s="1255"/>
      <c r="F77" s="1255"/>
      <c r="G77" s="1255"/>
      <c r="H77" s="1255"/>
      <c r="I77" s="1255"/>
      <c r="J77" s="1256"/>
      <c r="K77" s="912"/>
      <c r="L77" s="912"/>
      <c r="M77" s="912"/>
      <c r="N77" s="912"/>
      <c r="O77" s="912" t="s">
        <v>115</v>
      </c>
      <c r="P77" s="912"/>
      <c r="Q77" s="912"/>
      <c r="R77" s="912" t="s">
        <v>115</v>
      </c>
      <c r="S77" s="912"/>
      <c r="T77" s="912"/>
      <c r="U77" s="912"/>
      <c r="V77" s="912"/>
    </row>
    <row r="78" spans="1:22" s="2" customFormat="1" ht="23.25" customHeight="1" x14ac:dyDescent="0.15">
      <c r="B78" s="1276"/>
      <c r="C78" s="1276"/>
      <c r="D78" s="1254" t="s">
        <v>298</v>
      </c>
      <c r="E78" s="1255"/>
      <c r="F78" s="1255"/>
      <c r="G78" s="1255"/>
      <c r="H78" s="1255"/>
      <c r="I78" s="1255"/>
      <c r="J78" s="1256"/>
      <c r="K78" s="1248" t="s">
        <v>290</v>
      </c>
      <c r="L78" s="1249"/>
      <c r="M78" s="1249"/>
      <c r="N78" s="1249"/>
      <c r="O78" s="1249"/>
      <c r="P78" s="1249"/>
      <c r="Q78" s="1249"/>
      <c r="R78" s="1249"/>
      <c r="S78" s="1249"/>
      <c r="T78" s="1249"/>
      <c r="U78" s="1249"/>
      <c r="V78" s="1250"/>
    </row>
    <row r="79" spans="1:22" s="2" customFormat="1" ht="23.25" customHeight="1" x14ac:dyDescent="0.15">
      <c r="B79" s="1276"/>
      <c r="C79" s="1237"/>
      <c r="D79" s="1254" t="s">
        <v>299</v>
      </c>
      <c r="E79" s="1255"/>
      <c r="F79" s="1255"/>
      <c r="G79" s="1255"/>
      <c r="H79" s="1255"/>
      <c r="I79" s="1255"/>
      <c r="J79" s="1256"/>
      <c r="K79" s="1248" t="s">
        <v>290</v>
      </c>
      <c r="L79" s="1249"/>
      <c r="M79" s="1249"/>
      <c r="N79" s="1249"/>
      <c r="O79" s="1249"/>
      <c r="P79" s="1249"/>
      <c r="Q79" s="1249"/>
      <c r="R79" s="1249"/>
      <c r="S79" s="1249"/>
      <c r="T79" s="1249"/>
      <c r="U79" s="1249"/>
      <c r="V79" s="1250"/>
    </row>
    <row r="80" spans="1:22" s="2" customFormat="1" ht="23.25" customHeight="1" x14ac:dyDescent="0.15">
      <c r="A80" s="64"/>
      <c r="B80" s="1237"/>
      <c r="C80" s="108" t="s">
        <v>300</v>
      </c>
      <c r="D80" s="1254" t="s">
        <v>301</v>
      </c>
      <c r="E80" s="1255"/>
      <c r="F80" s="1255"/>
      <c r="G80" s="1255"/>
      <c r="H80" s="1255"/>
      <c r="I80" s="1255"/>
      <c r="J80" s="1256"/>
      <c r="K80" s="1266" t="s">
        <v>302</v>
      </c>
      <c r="L80" s="1266"/>
      <c r="M80" s="1266"/>
      <c r="N80" s="1266"/>
      <c r="O80" s="1266"/>
      <c r="P80" s="1266"/>
      <c r="Q80" s="1266"/>
      <c r="R80" s="1266"/>
      <c r="S80" s="1266"/>
      <c r="T80" s="1266"/>
      <c r="U80" s="1266"/>
      <c r="V80" s="1267"/>
    </row>
    <row r="81" spans="2:24" s="2" customFormat="1" ht="23.25" customHeight="1" x14ac:dyDescent="0.15">
      <c r="B81" s="1208" t="s">
        <v>303</v>
      </c>
      <c r="C81" s="1268"/>
      <c r="D81" s="1268"/>
      <c r="E81" s="1268"/>
      <c r="F81" s="1268"/>
      <c r="G81" s="1268"/>
      <c r="H81" s="1268"/>
      <c r="I81" s="1268"/>
      <c r="J81" s="1269"/>
      <c r="K81" s="912"/>
      <c r="L81" s="912"/>
      <c r="M81" s="912"/>
      <c r="N81" s="912"/>
      <c r="O81" s="912"/>
      <c r="P81" s="912"/>
      <c r="Q81" s="912"/>
      <c r="R81" s="912" t="s">
        <v>115</v>
      </c>
      <c r="S81" s="912"/>
      <c r="T81" s="912"/>
      <c r="U81" s="912"/>
      <c r="V81" s="912"/>
    </row>
    <row r="82" spans="2:24" s="109" customFormat="1" ht="24.75" customHeight="1" x14ac:dyDescent="0.4">
      <c r="B82" s="110" t="s">
        <v>304</v>
      </c>
      <c r="C82" s="111"/>
      <c r="D82" s="111"/>
      <c r="E82" s="111"/>
      <c r="F82" s="111"/>
      <c r="G82" s="111"/>
      <c r="H82" s="111"/>
      <c r="I82" s="111"/>
      <c r="J82" s="111"/>
      <c r="K82" s="111"/>
      <c r="L82" s="111"/>
      <c r="M82" s="111"/>
      <c r="N82" s="111"/>
      <c r="O82" s="111"/>
      <c r="P82" s="111"/>
      <c r="Q82" s="111"/>
      <c r="R82" s="111"/>
      <c r="S82" s="111"/>
      <c r="T82" s="111"/>
      <c r="U82" s="111"/>
      <c r="V82" s="111"/>
      <c r="W82" s="111"/>
    </row>
    <row r="83" spans="2:24" s="112" customFormat="1" ht="25.5" customHeight="1" x14ac:dyDescent="0.15">
      <c r="B83" s="113" t="s">
        <v>305</v>
      </c>
      <c r="C83" s="114"/>
      <c r="D83" s="114"/>
      <c r="E83" s="114"/>
      <c r="F83" s="114"/>
      <c r="G83" s="114"/>
      <c r="H83" s="114"/>
      <c r="I83" s="114"/>
      <c r="J83" s="114"/>
      <c r="K83" s="114"/>
      <c r="L83" s="16"/>
      <c r="M83" s="16"/>
      <c r="N83" s="114"/>
      <c r="O83" s="16"/>
      <c r="P83" s="114"/>
      <c r="Q83" s="906"/>
      <c r="R83" s="114"/>
      <c r="S83" s="906"/>
      <c r="T83" s="114"/>
      <c r="U83" s="906"/>
      <c r="V83" s="114"/>
      <c r="W83" s="906"/>
      <c r="X83" s="115"/>
    </row>
    <row r="84" spans="2:24" s="112" customFormat="1" ht="25.5" customHeight="1" x14ac:dyDescent="0.15">
      <c r="B84" s="95"/>
      <c r="C84" s="116" t="s">
        <v>306</v>
      </c>
      <c r="D84" s="114"/>
      <c r="E84" s="16"/>
      <c r="F84" s="114"/>
      <c r="G84" s="114"/>
      <c r="H84" s="114"/>
      <c r="I84" s="114"/>
      <c r="J84" s="114"/>
      <c r="K84" s="114"/>
      <c r="L84" s="114"/>
      <c r="M84" s="95"/>
      <c r="N84" s="116" t="s">
        <v>307</v>
      </c>
      <c r="O84" s="906"/>
      <c r="P84" s="906"/>
      <c r="Q84" s="906"/>
      <c r="R84" s="906"/>
      <c r="S84" s="906"/>
      <c r="T84" s="906"/>
      <c r="U84" s="906"/>
      <c r="V84" s="906"/>
      <c r="W84" s="16"/>
      <c r="X84" s="115"/>
    </row>
    <row r="85" spans="2:24" s="112" customFormat="1" ht="25.5" customHeight="1" x14ac:dyDescent="0.15">
      <c r="B85" s="95" t="s">
        <v>115</v>
      </c>
      <c r="C85" s="116" t="s">
        <v>308</v>
      </c>
      <c r="D85" s="114"/>
      <c r="E85" s="16"/>
      <c r="F85" s="114"/>
      <c r="G85" s="114"/>
      <c r="H85" s="114"/>
      <c r="I85" s="114"/>
      <c r="J85" s="114"/>
      <c r="K85" s="114"/>
      <c r="L85" s="114"/>
      <c r="M85" s="95"/>
      <c r="N85" s="1270" t="s">
        <v>309</v>
      </c>
      <c r="O85" s="1271"/>
      <c r="P85" s="1271"/>
      <c r="Q85" s="1271"/>
      <c r="R85" s="1271"/>
      <c r="S85" s="1271"/>
      <c r="T85" s="1271"/>
      <c r="U85" s="1271"/>
      <c r="V85" s="1271"/>
      <c r="W85" s="1271"/>
      <c r="X85" s="115"/>
    </row>
    <row r="86" spans="2:24" s="112" customFormat="1" ht="25.5" customHeight="1" x14ac:dyDescent="0.15">
      <c r="B86" s="95"/>
      <c r="C86" s="116" t="s">
        <v>310</v>
      </c>
      <c r="D86" s="114"/>
      <c r="E86" s="16"/>
      <c r="F86" s="114"/>
      <c r="G86" s="114"/>
      <c r="H86" s="114"/>
      <c r="I86" s="114"/>
      <c r="J86" s="114"/>
      <c r="K86" s="114"/>
      <c r="L86" s="114"/>
      <c r="M86" s="95"/>
      <c r="N86" s="116" t="s">
        <v>311</v>
      </c>
      <c r="O86" s="906"/>
      <c r="P86" s="16"/>
      <c r="Q86" s="1257"/>
      <c r="R86" s="1258"/>
      <c r="S86" s="1258"/>
      <c r="T86" s="1258"/>
      <c r="U86" s="1258"/>
      <c r="V86" s="1259"/>
      <c r="W86" s="16"/>
      <c r="X86" s="115"/>
    </row>
    <row r="87" spans="2:24" s="112" customFormat="1" ht="25.5" customHeight="1" x14ac:dyDescent="0.15">
      <c r="B87" s="251" t="s">
        <v>312</v>
      </c>
      <c r="C87" s="114"/>
      <c r="D87" s="114"/>
      <c r="E87" s="114"/>
      <c r="F87" s="114"/>
      <c r="G87" s="114"/>
      <c r="H87" s="114"/>
      <c r="I87" s="114"/>
      <c r="J87" s="114"/>
      <c r="K87" s="114"/>
      <c r="L87" s="16"/>
      <c r="M87" s="919"/>
      <c r="N87" s="16"/>
      <c r="O87" s="114"/>
      <c r="P87" s="906"/>
      <c r="Q87" s="114"/>
      <c r="R87" s="906"/>
      <c r="S87" s="114"/>
      <c r="T87" s="906"/>
      <c r="U87" s="114"/>
      <c r="V87" s="906"/>
      <c r="W87" s="16"/>
      <c r="X87" s="115"/>
    </row>
    <row r="88" spans="2:24" s="112" customFormat="1" ht="23.25" customHeight="1" x14ac:dyDescent="0.15">
      <c r="B88" s="95" t="s">
        <v>115</v>
      </c>
      <c r="C88" s="116" t="s">
        <v>313</v>
      </c>
      <c r="D88" s="16"/>
      <c r="E88" s="114"/>
      <c r="F88" s="114"/>
      <c r="G88" s="114"/>
      <c r="H88" s="114"/>
      <c r="I88" s="114"/>
      <c r="J88" s="114"/>
      <c r="K88" s="114"/>
      <c r="L88" s="114"/>
      <c r="M88" s="95"/>
      <c r="N88" s="116" t="s">
        <v>314</v>
      </c>
      <c r="O88" s="906"/>
      <c r="P88" s="906"/>
      <c r="Q88" s="906"/>
      <c r="R88" s="906"/>
      <c r="S88" s="906"/>
      <c r="T88" s="906"/>
      <c r="U88" s="906"/>
      <c r="V88" s="906"/>
      <c r="W88" s="16"/>
      <c r="X88" s="115"/>
    </row>
    <row r="89" spans="2:24" s="112" customFormat="1" ht="23.25" customHeight="1" x14ac:dyDescent="0.15">
      <c r="B89" s="95"/>
      <c r="C89" s="116" t="s">
        <v>315</v>
      </c>
      <c r="D89" s="16"/>
      <c r="E89" s="114"/>
      <c r="F89" s="114"/>
      <c r="G89" s="114"/>
      <c r="H89" s="114"/>
      <c r="I89" s="114"/>
      <c r="J89" s="114"/>
      <c r="K89" s="114"/>
      <c r="L89" s="114"/>
      <c r="M89" s="95"/>
      <c r="N89" s="116" t="s">
        <v>316</v>
      </c>
      <c r="O89" s="906"/>
      <c r="P89" s="16"/>
      <c r="Q89" s="1257"/>
      <c r="R89" s="1258"/>
      <c r="S89" s="1258"/>
      <c r="T89" s="1258"/>
      <c r="U89" s="1258"/>
      <c r="V89" s="1259"/>
      <c r="W89" s="16"/>
      <c r="X89" s="115"/>
    </row>
    <row r="90" spans="2:24" s="112" customFormat="1" ht="23.25" customHeight="1" x14ac:dyDescent="0.15">
      <c r="B90" s="95"/>
      <c r="C90" s="116" t="s">
        <v>317</v>
      </c>
      <c r="D90" s="16"/>
      <c r="E90" s="114"/>
      <c r="F90" s="114"/>
      <c r="G90" s="114"/>
      <c r="H90" s="114"/>
      <c r="I90" s="114"/>
      <c r="J90" s="114"/>
      <c r="K90" s="114"/>
      <c r="L90" s="114"/>
      <c r="M90" s="16"/>
      <c r="N90" s="919"/>
      <c r="O90" s="114" t="s">
        <v>318</v>
      </c>
      <c r="P90" s="906"/>
      <c r="Q90" s="906"/>
      <c r="R90" s="906"/>
      <c r="S90" s="906"/>
      <c r="T90" s="906"/>
      <c r="U90" s="906"/>
      <c r="V90" s="906"/>
      <c r="W90" s="906"/>
      <c r="X90" s="115"/>
    </row>
    <row r="91" spans="2:24" s="112" customFormat="1" ht="23.25" customHeight="1" x14ac:dyDescent="0.15">
      <c r="B91" s="251" t="s">
        <v>319</v>
      </c>
      <c r="C91" s="114"/>
      <c r="D91" s="114"/>
      <c r="E91" s="114"/>
      <c r="F91" s="114"/>
      <c r="G91" s="114"/>
      <c r="H91" s="114"/>
      <c r="I91" s="114"/>
      <c r="J91" s="114"/>
      <c r="K91" s="114"/>
      <c r="L91" s="16"/>
      <c r="M91" s="16"/>
      <c r="N91" s="919"/>
      <c r="O91" s="16"/>
      <c r="P91" s="114"/>
      <c r="Q91" s="906"/>
      <c r="R91" s="114"/>
      <c r="S91" s="906"/>
      <c r="T91" s="114"/>
      <c r="U91" s="906"/>
      <c r="V91" s="114"/>
      <c r="W91" s="906"/>
      <c r="X91" s="115"/>
    </row>
    <row r="92" spans="2:24" s="112" customFormat="1" ht="23.25" customHeight="1" x14ac:dyDescent="0.15">
      <c r="B92" s="95"/>
      <c r="C92" s="116" t="s">
        <v>320</v>
      </c>
      <c r="D92" s="16"/>
      <c r="E92" s="114"/>
      <c r="F92" s="114"/>
      <c r="G92" s="114"/>
      <c r="H92" s="114"/>
      <c r="I92" s="114"/>
      <c r="J92" s="114"/>
      <c r="K92" s="114"/>
      <c r="L92" s="114"/>
      <c r="M92" s="95"/>
      <c r="N92" s="116" t="s">
        <v>321</v>
      </c>
      <c r="O92" s="114"/>
      <c r="P92" s="114"/>
      <c r="Q92" s="114"/>
      <c r="R92" s="114"/>
      <c r="S92" s="114"/>
      <c r="T92" s="114"/>
      <c r="U92" s="16"/>
      <c r="V92" s="906"/>
      <c r="W92" s="16"/>
      <c r="X92" s="115"/>
    </row>
    <row r="93" spans="2:24" s="112" customFormat="1" ht="23.25" customHeight="1" x14ac:dyDescent="0.15">
      <c r="B93" s="95"/>
      <c r="C93" s="116" t="s">
        <v>322</v>
      </c>
      <c r="D93" s="16"/>
      <c r="E93" s="114"/>
      <c r="F93" s="114"/>
      <c r="G93" s="114"/>
      <c r="H93" s="114"/>
      <c r="I93" s="114"/>
      <c r="J93" s="114"/>
      <c r="K93" s="114"/>
      <c r="L93" s="114"/>
      <c r="M93" s="95"/>
      <c r="N93" s="116" t="s">
        <v>323</v>
      </c>
      <c r="O93" s="114"/>
      <c r="P93" s="114"/>
      <c r="Q93" s="114"/>
      <c r="R93" s="114"/>
      <c r="S93" s="114"/>
      <c r="T93" s="114"/>
      <c r="U93" s="16"/>
      <c r="V93" s="906"/>
      <c r="W93" s="16"/>
      <c r="X93" s="115"/>
    </row>
    <row r="94" spans="2:24" s="112" customFormat="1" ht="23.25" customHeight="1" x14ac:dyDescent="0.15">
      <c r="B94" s="95" t="s">
        <v>115</v>
      </c>
      <c r="C94" s="116" t="s">
        <v>324</v>
      </c>
      <c r="D94" s="16"/>
      <c r="E94" s="114"/>
      <c r="F94" s="114"/>
      <c r="G94" s="114"/>
      <c r="H94" s="114"/>
      <c r="I94" s="114"/>
      <c r="J94" s="114"/>
      <c r="K94" s="114"/>
      <c r="L94" s="114"/>
      <c r="M94" s="95"/>
      <c r="N94" s="116" t="s">
        <v>325</v>
      </c>
      <c r="O94" s="114"/>
      <c r="P94" s="16"/>
      <c r="Q94" s="1257"/>
      <c r="R94" s="1258"/>
      <c r="S94" s="1258"/>
      <c r="T94" s="1258"/>
      <c r="U94" s="1258"/>
      <c r="V94" s="1259"/>
      <c r="W94" s="16"/>
      <c r="X94" s="115"/>
    </row>
    <row r="95" spans="2:24" s="112" customFormat="1" ht="23.25" customHeight="1" x14ac:dyDescent="0.15">
      <c r="B95" s="95"/>
      <c r="C95" s="116" t="s">
        <v>326</v>
      </c>
      <c r="D95" s="16"/>
      <c r="E95" s="16"/>
      <c r="F95" s="16"/>
      <c r="G95" s="16"/>
      <c r="H95" s="16"/>
      <c r="I95" s="16"/>
      <c r="J95" s="16"/>
      <c r="K95" s="16"/>
      <c r="L95" s="16"/>
      <c r="M95" s="919"/>
      <c r="N95" s="114" t="s">
        <v>318</v>
      </c>
      <c r="O95" s="906"/>
      <c r="P95" s="16"/>
      <c r="Q95" s="16"/>
      <c r="R95" s="16"/>
      <c r="S95" s="16"/>
      <c r="T95" s="16"/>
      <c r="U95" s="16"/>
      <c r="V95" s="16"/>
      <c r="W95" s="16"/>
      <c r="X95" s="115"/>
    </row>
    <row r="96" spans="2:24" s="112" customFormat="1" ht="23.25" customHeight="1" x14ac:dyDescent="0.15">
      <c r="B96" s="1260" t="s">
        <v>327</v>
      </c>
      <c r="C96" s="1260"/>
      <c r="D96" s="1260"/>
      <c r="E96" s="1260"/>
      <c r="F96" s="1260"/>
      <c r="G96" s="1260"/>
      <c r="H96" s="1260"/>
      <c r="I96" s="1260"/>
      <c r="J96" s="1260"/>
      <c r="K96" s="1260"/>
      <c r="L96" s="1260"/>
      <c r="M96" s="1260"/>
      <c r="N96" s="1260"/>
      <c r="O96" s="1260"/>
      <c r="P96" s="1260"/>
      <c r="Q96" s="1260"/>
      <c r="R96" s="1260"/>
      <c r="S96" s="1260"/>
      <c r="T96" s="1260"/>
      <c r="U96" s="1260"/>
      <c r="V96" s="1260"/>
      <c r="W96" s="1260"/>
      <c r="X96" s="115"/>
    </row>
    <row r="97" spans="1:24" s="112" customFormat="1" ht="25.9" customHeight="1" x14ac:dyDescent="0.15">
      <c r="B97" s="95" t="s">
        <v>115</v>
      </c>
      <c r="C97" s="1261" t="s">
        <v>328</v>
      </c>
      <c r="D97" s="984"/>
      <c r="E97" s="984"/>
      <c r="F97" s="984"/>
      <c r="G97" s="984"/>
      <c r="H97" s="984"/>
      <c r="I97" s="984"/>
      <c r="J97" s="984"/>
      <c r="K97" s="984"/>
      <c r="L97" s="1262"/>
      <c r="M97" s="95"/>
      <c r="N97" s="1236" t="s">
        <v>329</v>
      </c>
      <c r="O97" s="1147"/>
      <c r="P97" s="1147"/>
      <c r="Q97" s="1147"/>
      <c r="R97" s="1147"/>
      <c r="S97" s="1147"/>
      <c r="T97" s="1147"/>
      <c r="U97" s="1147"/>
      <c r="V97" s="1147"/>
      <c r="W97" s="16"/>
      <c r="X97" s="115"/>
    </row>
    <row r="98" spans="1:24" s="112" customFormat="1" ht="23.25" customHeight="1" x14ac:dyDescent="0.15">
      <c r="B98" s="95"/>
      <c r="C98" s="1263" t="s">
        <v>330</v>
      </c>
      <c r="D98" s="1264"/>
      <c r="E98" s="1264"/>
      <c r="F98" s="1264"/>
      <c r="G98" s="1264"/>
      <c r="H98" s="1264"/>
      <c r="I98" s="1264"/>
      <c r="J98" s="1264"/>
      <c r="K98" s="1264"/>
      <c r="L98" s="1265"/>
      <c r="M98" s="95"/>
      <c r="N98" s="114" t="s">
        <v>331</v>
      </c>
      <c r="O98" s="16"/>
      <c r="P98" s="906"/>
      <c r="Q98" s="906"/>
      <c r="R98" s="906"/>
      <c r="S98" s="906"/>
      <c r="T98" s="906"/>
      <c r="U98" s="906"/>
      <c r="V98" s="906"/>
      <c r="W98" s="16"/>
      <c r="X98" s="115"/>
    </row>
    <row r="99" spans="1:24" s="112" customFormat="1" ht="23.25" customHeight="1" x14ac:dyDescent="0.15">
      <c r="B99" s="95"/>
      <c r="C99" s="1261" t="s">
        <v>332</v>
      </c>
      <c r="D99" s="984"/>
      <c r="E99" s="984"/>
      <c r="F99" s="984"/>
      <c r="G99" s="984"/>
      <c r="H99" s="984"/>
      <c r="I99" s="984"/>
      <c r="J99" s="984"/>
      <c r="K99" s="984"/>
      <c r="L99" s="1262"/>
      <c r="M99" s="95"/>
      <c r="N99" s="116" t="s">
        <v>333</v>
      </c>
      <c r="O99" s="114"/>
      <c r="P99" s="16"/>
      <c r="Q99" s="1257"/>
      <c r="R99" s="1258"/>
      <c r="S99" s="1258"/>
      <c r="T99" s="1258"/>
      <c r="U99" s="1258"/>
      <c r="V99" s="1259"/>
      <c r="W99" s="16"/>
      <c r="X99" s="115"/>
    </row>
    <row r="100" spans="1:24" s="112" customFormat="1" ht="27" customHeight="1" x14ac:dyDescent="0.15">
      <c r="B100" s="95"/>
      <c r="C100" s="1236" t="s">
        <v>334</v>
      </c>
      <c r="D100" s="1147"/>
      <c r="E100" s="1147"/>
      <c r="F100" s="1147"/>
      <c r="G100" s="1147"/>
      <c r="H100" s="1147"/>
      <c r="I100" s="1147"/>
      <c r="J100" s="1147"/>
      <c r="K100" s="1147"/>
      <c r="L100" s="1147"/>
      <c r="M100" s="16"/>
      <c r="N100" s="919" t="s">
        <v>318</v>
      </c>
      <c r="O100" s="906"/>
      <c r="P100" s="906"/>
      <c r="Q100" s="906"/>
      <c r="R100" s="906"/>
      <c r="S100" s="906"/>
      <c r="T100" s="906"/>
      <c r="U100" s="906"/>
      <c r="V100" s="906"/>
      <c r="W100" s="906"/>
      <c r="X100" s="115"/>
    </row>
    <row r="101" spans="1:24" s="112" customFormat="1" ht="6" customHeight="1" x14ac:dyDescent="0.15">
      <c r="B101" s="3"/>
      <c r="C101" s="4"/>
      <c r="D101" s="2"/>
      <c r="E101" s="2"/>
      <c r="F101" s="2"/>
      <c r="G101" s="2"/>
      <c r="H101" s="2"/>
      <c r="I101" s="2"/>
      <c r="J101" s="2"/>
      <c r="K101" s="2"/>
      <c r="L101" s="2"/>
      <c r="M101" s="2"/>
      <c r="N101" s="3"/>
      <c r="O101" s="582"/>
      <c r="P101" s="582"/>
      <c r="Q101" s="582"/>
      <c r="R101" s="582"/>
      <c r="S101" s="582"/>
      <c r="T101" s="582"/>
      <c r="U101" s="582"/>
      <c r="V101" s="582"/>
      <c r="W101" s="582"/>
      <c r="X101" s="115"/>
    </row>
    <row r="102" spans="1:24" ht="19.5" customHeight="1" x14ac:dyDescent="0.15">
      <c r="A102" s="62" t="s">
        <v>335</v>
      </c>
    </row>
    <row r="103" spans="1:24" s="2" customFormat="1" ht="19.5" customHeight="1" x14ac:dyDescent="0.15">
      <c r="A103" s="117" t="s">
        <v>336</v>
      </c>
      <c r="K103" s="2" t="s">
        <v>263</v>
      </c>
    </row>
    <row r="104" spans="1:24" ht="19.5" customHeight="1" x14ac:dyDescent="0.4">
      <c r="B104" s="1058" t="s">
        <v>264</v>
      </c>
      <c r="C104" s="1058"/>
      <c r="D104" s="1058"/>
      <c r="E104" s="1172" t="s">
        <v>265</v>
      </c>
      <c r="F104" s="1173"/>
      <c r="G104" s="1173"/>
      <c r="H104" s="1173"/>
      <c r="I104" s="1173"/>
      <c r="J104" s="1092"/>
      <c r="K104" s="1214" t="s">
        <v>266</v>
      </c>
      <c r="L104" s="1214"/>
      <c r="M104" s="1214"/>
      <c r="N104" s="1214"/>
      <c r="O104" s="1214"/>
      <c r="P104" s="1214"/>
      <c r="Q104" s="1214"/>
      <c r="R104" s="1214"/>
      <c r="S104" s="1214"/>
      <c r="T104" s="1214"/>
      <c r="U104" s="1214"/>
      <c r="V104" s="1214"/>
    </row>
    <row r="105" spans="1:24" s="2" customFormat="1" ht="23.25" customHeight="1" x14ac:dyDescent="0.15">
      <c r="B105" s="1058"/>
      <c r="C105" s="1058"/>
      <c r="D105" s="1058"/>
      <c r="E105" s="1212"/>
      <c r="F105" s="1213"/>
      <c r="G105" s="1213"/>
      <c r="H105" s="1213"/>
      <c r="I105" s="1213"/>
      <c r="J105" s="1093"/>
      <c r="K105" s="899" t="s">
        <v>267</v>
      </c>
      <c r="L105" s="899" t="s">
        <v>268</v>
      </c>
      <c r="M105" s="899" t="s">
        <v>269</v>
      </c>
      <c r="N105" s="899" t="s">
        <v>270</v>
      </c>
      <c r="O105" s="899" t="s">
        <v>271</v>
      </c>
      <c r="P105" s="899" t="s">
        <v>272</v>
      </c>
      <c r="Q105" s="899" t="s">
        <v>273</v>
      </c>
      <c r="R105" s="899" t="s">
        <v>274</v>
      </c>
      <c r="S105" s="899" t="s">
        <v>275</v>
      </c>
      <c r="T105" s="899" t="s">
        <v>276</v>
      </c>
      <c r="U105" s="899" t="s">
        <v>277</v>
      </c>
      <c r="V105" s="899" t="s">
        <v>278</v>
      </c>
    </row>
    <row r="106" spans="1:24" s="2" customFormat="1" ht="23.25" customHeight="1" x14ac:dyDescent="0.15">
      <c r="B106" s="1237" t="s">
        <v>337</v>
      </c>
      <c r="C106" s="1239" t="s">
        <v>338</v>
      </c>
      <c r="D106" s="1240"/>
      <c r="E106" s="1243" t="s">
        <v>339</v>
      </c>
      <c r="F106" s="1244"/>
      <c r="G106" s="1244"/>
      <c r="H106" s="1244"/>
      <c r="I106" s="1244"/>
      <c r="J106" s="1245"/>
      <c r="K106" s="238" t="s">
        <v>115</v>
      </c>
      <c r="L106" s="238"/>
      <c r="M106" s="238"/>
      <c r="N106" s="238"/>
      <c r="O106" s="238"/>
      <c r="P106" s="238"/>
      <c r="Q106" s="238"/>
      <c r="R106" s="239"/>
      <c r="S106" s="238"/>
      <c r="T106" s="238"/>
      <c r="U106" s="238"/>
      <c r="V106" s="238"/>
    </row>
    <row r="107" spans="1:24" s="2" customFormat="1" ht="23.25" customHeight="1" x14ac:dyDescent="0.15">
      <c r="B107" s="1238"/>
      <c r="C107" s="1241"/>
      <c r="D107" s="1242"/>
      <c r="E107" s="1208" t="s">
        <v>340</v>
      </c>
      <c r="F107" s="1209"/>
      <c r="G107" s="1209"/>
      <c r="H107" s="1209"/>
      <c r="I107" s="1209"/>
      <c r="J107" s="1210"/>
      <c r="K107" s="95" t="s">
        <v>115</v>
      </c>
      <c r="L107" s="95"/>
      <c r="M107" s="95"/>
      <c r="N107" s="95"/>
      <c r="O107" s="95"/>
      <c r="P107" s="95"/>
      <c r="Q107" s="95"/>
      <c r="R107" s="912"/>
      <c r="S107" s="95"/>
      <c r="T107" s="95"/>
      <c r="U107" s="95"/>
      <c r="V107" s="95"/>
    </row>
    <row r="108" spans="1:24" s="2" customFormat="1" ht="23.25" customHeight="1" x14ac:dyDescent="0.15">
      <c r="B108" s="1238"/>
      <c r="C108" s="1241"/>
      <c r="D108" s="1242"/>
      <c r="E108" s="1208" t="s">
        <v>341</v>
      </c>
      <c r="F108" s="1209"/>
      <c r="G108" s="1209"/>
      <c r="H108" s="1209"/>
      <c r="I108" s="1209"/>
      <c r="J108" s="1210"/>
      <c r="K108" s="95" t="s">
        <v>115</v>
      </c>
      <c r="L108" s="95"/>
      <c r="M108" s="95"/>
      <c r="N108" s="95"/>
      <c r="O108" s="95"/>
      <c r="P108" s="95"/>
      <c r="Q108" s="95"/>
      <c r="R108" s="912"/>
      <c r="S108" s="95"/>
      <c r="T108" s="95"/>
      <c r="U108" s="95"/>
      <c r="V108" s="95"/>
    </row>
    <row r="109" spans="1:24" s="2" customFormat="1" ht="23.25" customHeight="1" x14ac:dyDescent="0.15">
      <c r="B109" s="1238"/>
      <c r="C109" s="1241"/>
      <c r="D109" s="1242"/>
      <c r="E109" s="1208" t="s">
        <v>342</v>
      </c>
      <c r="F109" s="1209"/>
      <c r="G109" s="1209"/>
      <c r="H109" s="1209"/>
      <c r="I109" s="1209"/>
      <c r="J109" s="1210"/>
      <c r="K109" s="95" t="s">
        <v>115</v>
      </c>
      <c r="L109" s="95"/>
      <c r="M109" s="95"/>
      <c r="N109" s="95"/>
      <c r="O109" s="95"/>
      <c r="P109" s="95"/>
      <c r="Q109" s="95"/>
      <c r="R109" s="912"/>
      <c r="S109" s="95"/>
      <c r="T109" s="95"/>
      <c r="U109" s="95"/>
      <c r="V109" s="95"/>
    </row>
    <row r="110" spans="1:24" s="2" customFormat="1" ht="23.25" customHeight="1" x14ac:dyDescent="0.15">
      <c r="B110" s="1238"/>
      <c r="C110" s="1241"/>
      <c r="D110" s="1242"/>
      <c r="E110" s="1208" t="s">
        <v>343</v>
      </c>
      <c r="F110" s="1209"/>
      <c r="G110" s="1209"/>
      <c r="H110" s="1209"/>
      <c r="I110" s="1209"/>
      <c r="J110" s="1210"/>
      <c r="K110" s="95" t="s">
        <v>115</v>
      </c>
      <c r="L110" s="95"/>
      <c r="M110" s="95"/>
      <c r="N110" s="95"/>
      <c r="O110" s="95"/>
      <c r="P110" s="95"/>
      <c r="Q110" s="95"/>
      <c r="R110" s="912"/>
      <c r="S110" s="95"/>
      <c r="T110" s="95"/>
      <c r="U110" s="95"/>
      <c r="V110" s="95"/>
    </row>
    <row r="111" spans="1:24" s="2" customFormat="1" ht="33.75" customHeight="1" x14ac:dyDescent="0.15">
      <c r="B111" s="1238"/>
      <c r="C111" s="1246" t="s">
        <v>282</v>
      </c>
      <c r="D111" s="1247"/>
      <c r="E111" s="1208" t="s">
        <v>344</v>
      </c>
      <c r="F111" s="1209"/>
      <c r="G111" s="1209"/>
      <c r="H111" s="1209"/>
      <c r="I111" s="1209"/>
      <c r="J111" s="1210"/>
      <c r="K111" s="1248" t="s">
        <v>345</v>
      </c>
      <c r="L111" s="1249"/>
      <c r="M111" s="1249"/>
      <c r="N111" s="1249"/>
      <c r="O111" s="1249"/>
      <c r="P111" s="1249"/>
      <c r="Q111" s="1249"/>
      <c r="R111" s="1249"/>
      <c r="S111" s="1249"/>
      <c r="T111" s="1249"/>
      <c r="U111" s="1249"/>
      <c r="V111" s="1250"/>
    </row>
    <row r="112" spans="1:24" s="2" customFormat="1" ht="23.25" customHeight="1" x14ac:dyDescent="0.15">
      <c r="B112" s="1238"/>
      <c r="C112" s="1218" t="s">
        <v>285</v>
      </c>
      <c r="D112" s="1219"/>
      <c r="E112" s="1208" t="s">
        <v>346</v>
      </c>
      <c r="F112" s="1209"/>
      <c r="G112" s="1209"/>
      <c r="H112" s="1209"/>
      <c r="I112" s="1209"/>
      <c r="J112" s="1210"/>
      <c r="K112" s="1251" t="s">
        <v>347</v>
      </c>
      <c r="L112" s="1252"/>
      <c r="M112" s="1252"/>
      <c r="N112" s="1252"/>
      <c r="O112" s="1252"/>
      <c r="P112" s="1252"/>
      <c r="Q112" s="1252"/>
      <c r="R112" s="1252"/>
      <c r="S112" s="1252"/>
      <c r="T112" s="1252"/>
      <c r="U112" s="1252"/>
      <c r="V112" s="1253"/>
    </row>
    <row r="113" spans="2:25" s="2" customFormat="1" ht="23.25" customHeight="1" x14ac:dyDescent="0.15">
      <c r="B113" s="1238"/>
      <c r="C113" s="1220"/>
      <c r="D113" s="1221"/>
      <c r="E113" s="1208" t="s">
        <v>348</v>
      </c>
      <c r="F113" s="1209"/>
      <c r="G113" s="1209"/>
      <c r="H113" s="1209"/>
      <c r="I113" s="1209"/>
      <c r="J113" s="1210"/>
      <c r="K113" s="1251" t="s">
        <v>347</v>
      </c>
      <c r="L113" s="1252"/>
      <c r="M113" s="1252"/>
      <c r="N113" s="1252"/>
      <c r="O113" s="1252"/>
      <c r="P113" s="1252"/>
      <c r="Q113" s="1252"/>
      <c r="R113" s="1252"/>
      <c r="S113" s="1252"/>
      <c r="T113" s="1252"/>
      <c r="U113" s="1252"/>
      <c r="V113" s="1253"/>
    </row>
    <row r="114" spans="2:25" s="2" customFormat="1" ht="23.25" customHeight="1" x14ac:dyDescent="0.15">
      <c r="B114" s="1238"/>
      <c r="C114" s="1220"/>
      <c r="D114" s="1221"/>
      <c r="E114" s="1208" t="s">
        <v>349</v>
      </c>
      <c r="F114" s="1209"/>
      <c r="G114" s="1209"/>
      <c r="H114" s="1209"/>
      <c r="I114" s="1209"/>
      <c r="J114" s="1210"/>
      <c r="K114" s="1251" t="s">
        <v>347</v>
      </c>
      <c r="L114" s="1252"/>
      <c r="M114" s="1252"/>
      <c r="N114" s="1252"/>
      <c r="O114" s="1252"/>
      <c r="P114" s="1252"/>
      <c r="Q114" s="1252"/>
      <c r="R114" s="1252"/>
      <c r="S114" s="1252"/>
      <c r="T114" s="1252"/>
      <c r="U114" s="1252"/>
      <c r="V114" s="1253"/>
    </row>
    <row r="115" spans="2:25" s="2" customFormat="1" ht="23.25" customHeight="1" x14ac:dyDescent="0.15">
      <c r="B115" s="1238"/>
      <c r="C115" s="1220"/>
      <c r="D115" s="1221"/>
      <c r="E115" s="1208" t="s">
        <v>350</v>
      </c>
      <c r="F115" s="1209"/>
      <c r="G115" s="1209"/>
      <c r="H115" s="1209"/>
      <c r="I115" s="1209"/>
      <c r="J115" s="1210"/>
      <c r="K115" s="1251" t="s">
        <v>347</v>
      </c>
      <c r="L115" s="1252"/>
      <c r="M115" s="1252"/>
      <c r="N115" s="1252"/>
      <c r="O115" s="1252"/>
      <c r="P115" s="1252"/>
      <c r="Q115" s="1252"/>
      <c r="R115" s="1252"/>
      <c r="S115" s="1252"/>
      <c r="T115" s="1252"/>
      <c r="U115" s="1252"/>
      <c r="V115" s="1253"/>
    </row>
    <row r="116" spans="2:25" s="2" customFormat="1" ht="24" customHeight="1" x14ac:dyDescent="0.15">
      <c r="B116" s="1215" t="s">
        <v>351</v>
      </c>
      <c r="C116" s="1218" t="s">
        <v>352</v>
      </c>
      <c r="D116" s="1219"/>
      <c r="E116" s="1230" t="s">
        <v>353</v>
      </c>
      <c r="F116" s="1231"/>
      <c r="G116" s="1231"/>
      <c r="H116" s="1231"/>
      <c r="I116" s="1231"/>
      <c r="J116" s="1232"/>
      <c r="K116" s="95"/>
      <c r="L116" s="95" t="s">
        <v>115</v>
      </c>
      <c r="M116" s="95"/>
      <c r="N116" s="95"/>
      <c r="O116" s="95"/>
      <c r="P116" s="95"/>
      <c r="Q116" s="95"/>
      <c r="R116" s="95"/>
      <c r="S116" s="95"/>
      <c r="T116" s="95"/>
      <c r="U116" s="95"/>
      <c r="V116" s="95"/>
    </row>
    <row r="117" spans="2:25" s="2" customFormat="1" ht="27" customHeight="1" x14ac:dyDescent="0.15">
      <c r="B117" s="1216"/>
      <c r="C117" s="1220"/>
      <c r="D117" s="1221"/>
      <c r="E117" s="1233" t="s">
        <v>354</v>
      </c>
      <c r="F117" s="1234"/>
      <c r="G117" s="1234"/>
      <c r="H117" s="1234"/>
      <c r="I117" s="1234"/>
      <c r="J117" s="1235"/>
      <c r="K117" s="95"/>
      <c r="L117" s="95" t="s">
        <v>115</v>
      </c>
      <c r="M117" s="95"/>
      <c r="N117" s="95"/>
      <c r="O117" s="95"/>
      <c r="P117" s="95"/>
      <c r="Q117" s="95"/>
      <c r="R117" s="95"/>
      <c r="S117" s="95"/>
      <c r="T117" s="95"/>
      <c r="U117" s="95"/>
      <c r="V117" s="95"/>
    </row>
    <row r="118" spans="2:25" s="2" customFormat="1" ht="35.25" customHeight="1" x14ac:dyDescent="0.15">
      <c r="B118" s="1216"/>
      <c r="C118" s="1220"/>
      <c r="D118" s="1221"/>
      <c r="E118" s="1230" t="s">
        <v>355</v>
      </c>
      <c r="F118" s="1231"/>
      <c r="G118" s="1231"/>
      <c r="H118" s="1231"/>
      <c r="I118" s="1231"/>
      <c r="J118" s="1232"/>
      <c r="K118" s="95"/>
      <c r="L118" s="95" t="s">
        <v>115</v>
      </c>
      <c r="M118" s="95"/>
      <c r="N118" s="95"/>
      <c r="O118" s="95"/>
      <c r="P118" s="95"/>
      <c r="Q118" s="95"/>
      <c r="R118" s="95"/>
      <c r="S118" s="95"/>
      <c r="T118" s="95"/>
      <c r="U118" s="95"/>
      <c r="V118" s="95"/>
    </row>
    <row r="119" spans="2:25" s="2" customFormat="1" ht="35.25" customHeight="1" x14ac:dyDescent="0.15">
      <c r="B119" s="1216"/>
      <c r="C119" s="1220"/>
      <c r="D119" s="1221"/>
      <c r="E119" s="1230" t="s">
        <v>356</v>
      </c>
      <c r="F119" s="1231"/>
      <c r="G119" s="1231"/>
      <c r="H119" s="1231"/>
      <c r="I119" s="1231"/>
      <c r="J119" s="1232"/>
      <c r="K119" s="95"/>
      <c r="L119" s="95"/>
      <c r="M119" s="95"/>
      <c r="N119" s="95"/>
      <c r="O119" s="95"/>
      <c r="P119" s="95"/>
      <c r="Q119" s="95"/>
      <c r="R119" s="95"/>
      <c r="S119" s="95"/>
      <c r="T119" s="95"/>
      <c r="U119" s="95"/>
      <c r="V119" s="95"/>
    </row>
    <row r="120" spans="2:25" s="2" customFormat="1" ht="23.25" customHeight="1" x14ac:dyDescent="0.15">
      <c r="B120" s="1217"/>
      <c r="C120" s="1222"/>
      <c r="D120" s="1223"/>
      <c r="E120" s="1230" t="s">
        <v>357</v>
      </c>
      <c r="F120" s="1231"/>
      <c r="G120" s="1231"/>
      <c r="H120" s="1231"/>
      <c r="I120" s="1231"/>
      <c r="J120" s="1232"/>
      <c r="K120" s="95"/>
      <c r="L120" s="95"/>
      <c r="M120" s="95"/>
      <c r="N120" s="95"/>
      <c r="O120" s="95"/>
      <c r="P120" s="95"/>
      <c r="Q120" s="95"/>
      <c r="R120" s="95"/>
      <c r="S120" s="95"/>
      <c r="T120" s="95"/>
      <c r="U120" s="95"/>
      <c r="V120" s="95"/>
    </row>
    <row r="121" spans="2:25" ht="24" customHeight="1" x14ac:dyDescent="0.4">
      <c r="B121" s="1058" t="s">
        <v>264</v>
      </c>
      <c r="C121" s="1058"/>
      <c r="D121" s="1058"/>
      <c r="E121" s="1172" t="s">
        <v>265</v>
      </c>
      <c r="F121" s="1173"/>
      <c r="G121" s="1173"/>
      <c r="H121" s="1173"/>
      <c r="I121" s="1173"/>
      <c r="J121" s="1092"/>
      <c r="K121" s="1214" t="s">
        <v>266</v>
      </c>
      <c r="L121" s="1214"/>
      <c r="M121" s="1214"/>
      <c r="N121" s="1214"/>
      <c r="O121" s="1214"/>
      <c r="P121" s="1214"/>
      <c r="Q121" s="1214"/>
      <c r="R121" s="1214"/>
      <c r="S121" s="1214"/>
      <c r="T121" s="1214"/>
      <c r="U121" s="1214"/>
      <c r="V121" s="1214"/>
    </row>
    <row r="122" spans="2:25" s="2" customFormat="1" ht="23.25" customHeight="1" x14ac:dyDescent="0.15">
      <c r="B122" s="1058"/>
      <c r="C122" s="1058"/>
      <c r="D122" s="1058"/>
      <c r="E122" s="1212"/>
      <c r="F122" s="1213"/>
      <c r="G122" s="1213"/>
      <c r="H122" s="1213"/>
      <c r="I122" s="1213"/>
      <c r="J122" s="1093"/>
      <c r="K122" s="899" t="s">
        <v>267</v>
      </c>
      <c r="L122" s="899" t="s">
        <v>268</v>
      </c>
      <c r="M122" s="899" t="s">
        <v>269</v>
      </c>
      <c r="N122" s="899" t="s">
        <v>270</v>
      </c>
      <c r="O122" s="899" t="s">
        <v>271</v>
      </c>
      <c r="P122" s="899" t="s">
        <v>272</v>
      </c>
      <c r="Q122" s="899" t="s">
        <v>273</v>
      </c>
      <c r="R122" s="899" t="s">
        <v>274</v>
      </c>
      <c r="S122" s="899" t="s">
        <v>275</v>
      </c>
      <c r="T122" s="899" t="s">
        <v>276</v>
      </c>
      <c r="U122" s="899" t="s">
        <v>277</v>
      </c>
      <c r="V122" s="899" t="s">
        <v>278</v>
      </c>
    </row>
    <row r="123" spans="2:25" s="2" customFormat="1" ht="37.5" customHeight="1" x14ac:dyDescent="0.15">
      <c r="B123" s="1215" t="s">
        <v>351</v>
      </c>
      <c r="C123" s="1218" t="s">
        <v>358</v>
      </c>
      <c r="D123" s="1219"/>
      <c r="E123" s="1205" t="s">
        <v>359</v>
      </c>
      <c r="F123" s="1206"/>
      <c r="G123" s="1206"/>
      <c r="H123" s="1206"/>
      <c r="I123" s="1206"/>
      <c r="J123" s="1224"/>
      <c r="K123" s="95"/>
      <c r="L123" s="95"/>
      <c r="M123" s="95"/>
      <c r="N123" s="95"/>
      <c r="O123" s="95"/>
      <c r="P123" s="95" t="s">
        <v>115</v>
      </c>
      <c r="Q123" s="95"/>
      <c r="R123" s="95"/>
      <c r="S123" s="95"/>
      <c r="T123" s="95"/>
      <c r="U123" s="95"/>
      <c r="V123" s="95"/>
    </row>
    <row r="124" spans="2:25" s="2" customFormat="1" ht="37.5" customHeight="1" x14ac:dyDescent="0.15">
      <c r="B124" s="1216"/>
      <c r="C124" s="1220"/>
      <c r="D124" s="1221"/>
      <c r="E124" s="1205" t="s">
        <v>360</v>
      </c>
      <c r="F124" s="1206"/>
      <c r="G124" s="1206"/>
      <c r="H124" s="1206"/>
      <c r="I124" s="1206"/>
      <c r="J124" s="1224"/>
      <c r="K124" s="95"/>
      <c r="L124" s="95"/>
      <c r="M124" s="95"/>
      <c r="N124" s="95"/>
      <c r="O124" s="95"/>
      <c r="P124" s="95" t="s">
        <v>115</v>
      </c>
      <c r="Q124" s="95"/>
      <c r="R124" s="95"/>
      <c r="S124" s="95"/>
      <c r="T124" s="95"/>
      <c r="U124" s="95"/>
      <c r="V124" s="95"/>
    </row>
    <row r="125" spans="2:25" s="2" customFormat="1" ht="37.5" customHeight="1" x14ac:dyDescent="0.15">
      <c r="B125" s="1216"/>
      <c r="C125" s="1220"/>
      <c r="D125" s="1221"/>
      <c r="E125" s="1205" t="s">
        <v>361</v>
      </c>
      <c r="F125" s="1206"/>
      <c r="G125" s="1206"/>
      <c r="H125" s="1206"/>
      <c r="I125" s="1206"/>
      <c r="J125" s="1224"/>
      <c r="K125" s="95"/>
      <c r="L125" s="95"/>
      <c r="M125" s="95"/>
      <c r="N125" s="95"/>
      <c r="O125" s="95"/>
      <c r="P125" s="95"/>
      <c r="Q125" s="95" t="s">
        <v>115</v>
      </c>
      <c r="R125" s="95"/>
      <c r="S125" s="95"/>
      <c r="T125" s="95"/>
      <c r="U125" s="95"/>
      <c r="V125" s="95"/>
    </row>
    <row r="126" spans="2:25" s="2" customFormat="1" ht="37.5" customHeight="1" x14ac:dyDescent="0.15">
      <c r="B126" s="1216"/>
      <c r="C126" s="1220"/>
      <c r="D126" s="1221"/>
      <c r="E126" s="1205" t="s">
        <v>362</v>
      </c>
      <c r="F126" s="1206"/>
      <c r="G126" s="1206"/>
      <c r="H126" s="1206"/>
      <c r="I126" s="1206"/>
      <c r="J126" s="1224"/>
      <c r="K126" s="95"/>
      <c r="L126" s="95"/>
      <c r="M126" s="95"/>
      <c r="N126" s="95"/>
      <c r="O126" s="95"/>
      <c r="P126" s="95"/>
      <c r="Q126" s="95" t="s">
        <v>115</v>
      </c>
      <c r="R126" s="95"/>
      <c r="S126" s="95"/>
      <c r="T126" s="95"/>
      <c r="U126" s="95"/>
      <c r="V126" s="95"/>
    </row>
    <row r="127" spans="2:25" s="2" customFormat="1" ht="37.5" customHeight="1" x14ac:dyDescent="0.15">
      <c r="B127" s="1216"/>
      <c r="C127" s="1220"/>
      <c r="D127" s="1221"/>
      <c r="E127" s="1205"/>
      <c r="F127" s="1206"/>
      <c r="G127" s="1206"/>
      <c r="H127" s="1206"/>
      <c r="I127" s="1206"/>
      <c r="J127" s="1224"/>
      <c r="K127" s="95"/>
      <c r="L127" s="95"/>
      <c r="M127" s="95"/>
      <c r="N127" s="95"/>
      <c r="O127" s="95"/>
      <c r="P127" s="95"/>
      <c r="Q127" s="95"/>
      <c r="R127" s="95"/>
      <c r="S127" s="95"/>
      <c r="T127" s="95"/>
      <c r="U127" s="95"/>
      <c r="V127" s="95"/>
    </row>
    <row r="128" spans="2:25" s="2" customFormat="1" ht="21" customHeight="1" x14ac:dyDescent="0.15">
      <c r="B128" s="1216"/>
      <c r="C128" s="1222"/>
      <c r="D128" s="1223"/>
      <c r="E128" s="1227" t="s">
        <v>363</v>
      </c>
      <c r="F128" s="1228"/>
      <c r="G128" s="1228"/>
      <c r="H128" s="1228"/>
      <c r="I128" s="1228"/>
      <c r="J128" s="1228"/>
      <c r="K128" s="1228"/>
      <c r="L128" s="1228"/>
      <c r="M128" s="1228"/>
      <c r="N128" s="1228"/>
      <c r="O128" s="1228"/>
      <c r="P128" s="1228"/>
      <c r="Q128" s="1228"/>
      <c r="R128" s="1228"/>
      <c r="S128" s="1228"/>
      <c r="T128" s="1228"/>
      <c r="U128" s="1228"/>
      <c r="V128" s="1229"/>
      <c r="Y128" s="2" t="s">
        <v>364</v>
      </c>
    </row>
    <row r="129" spans="1:34" s="2" customFormat="1" ht="22.5" customHeight="1" x14ac:dyDescent="0.15">
      <c r="B129" s="1217"/>
      <c r="C129" s="1207" t="s">
        <v>365</v>
      </c>
      <c r="D129" s="1207"/>
      <c r="E129" s="1208" t="s">
        <v>366</v>
      </c>
      <c r="F129" s="1209"/>
      <c r="G129" s="1209"/>
      <c r="H129" s="1209"/>
      <c r="I129" s="1209"/>
      <c r="J129" s="1210"/>
      <c r="K129" s="95"/>
      <c r="L129" s="95"/>
      <c r="M129" s="95"/>
      <c r="N129" s="95"/>
      <c r="O129" s="95"/>
      <c r="P129" s="95"/>
      <c r="Q129" s="95"/>
      <c r="R129" s="95" t="s">
        <v>115</v>
      </c>
      <c r="S129" s="95"/>
      <c r="T129" s="95"/>
      <c r="U129" s="95"/>
      <c r="V129" s="95"/>
    </row>
    <row r="130" spans="1:34" s="2" customFormat="1" ht="31.5" customHeight="1" x14ac:dyDescent="0.15">
      <c r="B130" s="4" t="s">
        <v>367</v>
      </c>
      <c r="D130" s="20"/>
      <c r="E130" s="582"/>
      <c r="F130" s="582"/>
      <c r="G130" s="582"/>
      <c r="H130" s="582"/>
      <c r="I130" s="582"/>
      <c r="K130" s="4" t="s">
        <v>263</v>
      </c>
      <c r="X130" s="582"/>
      <c r="Z130" s="582"/>
      <c r="AA130" s="20"/>
      <c r="AB130" s="20"/>
    </row>
    <row r="131" spans="1:34" ht="21.75" customHeight="1" x14ac:dyDescent="0.15">
      <c r="B131" s="1058" t="s">
        <v>264</v>
      </c>
      <c r="C131" s="1058"/>
      <c r="D131" s="1211" t="s">
        <v>265</v>
      </c>
      <c r="E131" s="1173"/>
      <c r="F131" s="1173"/>
      <c r="G131" s="1173"/>
      <c r="H131" s="1173"/>
      <c r="I131" s="1173"/>
      <c r="J131" s="976" t="s">
        <v>266</v>
      </c>
      <c r="K131" s="1171"/>
      <c r="L131" s="1171"/>
      <c r="M131" s="1171"/>
      <c r="N131" s="1171"/>
      <c r="O131" s="1171"/>
      <c r="P131" s="1171"/>
      <c r="Q131" s="1171"/>
      <c r="R131" s="1171"/>
      <c r="S131" s="1171"/>
      <c r="T131" s="1171"/>
      <c r="U131" s="977"/>
      <c r="V131" s="1225" t="s">
        <v>368</v>
      </c>
    </row>
    <row r="132" spans="1:34" s="2" customFormat="1" ht="24.75" customHeight="1" x14ac:dyDescent="0.15">
      <c r="B132" s="1058"/>
      <c r="C132" s="1058"/>
      <c r="D132" s="1212"/>
      <c r="E132" s="1213"/>
      <c r="F132" s="1213"/>
      <c r="G132" s="1213"/>
      <c r="H132" s="1213"/>
      <c r="I132" s="1213"/>
      <c r="J132" s="899" t="s">
        <v>267</v>
      </c>
      <c r="K132" s="899" t="s">
        <v>268</v>
      </c>
      <c r="L132" s="899" t="s">
        <v>269</v>
      </c>
      <c r="M132" s="899" t="s">
        <v>270</v>
      </c>
      <c r="N132" s="899" t="s">
        <v>271</v>
      </c>
      <c r="O132" s="899" t="s">
        <v>272</v>
      </c>
      <c r="P132" s="899" t="s">
        <v>273</v>
      </c>
      <c r="Q132" s="899" t="s">
        <v>274</v>
      </c>
      <c r="R132" s="899" t="s">
        <v>275</v>
      </c>
      <c r="S132" s="899" t="s">
        <v>276</v>
      </c>
      <c r="T132" s="899" t="s">
        <v>277</v>
      </c>
      <c r="U132" s="899" t="s">
        <v>278</v>
      </c>
      <c r="V132" s="1226"/>
    </row>
    <row r="133" spans="1:34" s="2" customFormat="1" ht="34.5" customHeight="1" x14ac:dyDescent="0.15">
      <c r="B133" s="1199" t="s">
        <v>369</v>
      </c>
      <c r="C133" s="1200"/>
      <c r="D133" s="1205" t="s">
        <v>370</v>
      </c>
      <c r="E133" s="1206"/>
      <c r="F133" s="1206"/>
      <c r="G133" s="1206"/>
      <c r="H133" s="1206"/>
      <c r="I133" s="1206"/>
      <c r="J133" s="95"/>
      <c r="K133" s="95"/>
      <c r="L133" s="95"/>
      <c r="M133" s="95"/>
      <c r="N133" s="95"/>
      <c r="O133" s="95"/>
      <c r="P133" s="95"/>
      <c r="Q133" s="95" t="s">
        <v>115</v>
      </c>
      <c r="R133" s="95"/>
      <c r="S133" s="95"/>
      <c r="T133" s="95"/>
      <c r="U133" s="921"/>
      <c r="V133" s="118"/>
    </row>
    <row r="134" spans="1:34" s="2" customFormat="1" ht="34.5" customHeight="1" x14ac:dyDescent="0.15">
      <c r="B134" s="1201"/>
      <c r="C134" s="1202"/>
      <c r="D134" s="1205" t="s">
        <v>371</v>
      </c>
      <c r="E134" s="1206"/>
      <c r="F134" s="1206"/>
      <c r="G134" s="1206"/>
      <c r="H134" s="1206"/>
      <c r="I134" s="1206"/>
      <c r="J134" s="95"/>
      <c r="K134" s="95"/>
      <c r="L134" s="95"/>
      <c r="M134" s="95"/>
      <c r="N134" s="95"/>
      <c r="O134" s="95"/>
      <c r="P134" s="95"/>
      <c r="Q134" s="95" t="s">
        <v>115</v>
      </c>
      <c r="R134" s="95"/>
      <c r="S134" s="95"/>
      <c r="T134" s="95"/>
      <c r="U134" s="921"/>
      <c r="V134" s="119"/>
    </row>
    <row r="135" spans="1:34" s="2" customFormat="1" ht="34.5" customHeight="1" x14ac:dyDescent="0.15">
      <c r="B135" s="1201"/>
      <c r="C135" s="1202"/>
      <c r="D135" s="1205" t="s">
        <v>372</v>
      </c>
      <c r="E135" s="1206"/>
      <c r="F135" s="1206"/>
      <c r="G135" s="1206"/>
      <c r="H135" s="1206"/>
      <c r="I135" s="1206"/>
      <c r="J135" s="95"/>
      <c r="K135" s="95"/>
      <c r="L135" s="95"/>
      <c r="M135" s="95"/>
      <c r="N135" s="95"/>
      <c r="O135" s="95"/>
      <c r="P135" s="95"/>
      <c r="Q135" s="95" t="s">
        <v>115</v>
      </c>
      <c r="R135" s="95"/>
      <c r="S135" s="95"/>
      <c r="T135" s="95"/>
      <c r="U135" s="921"/>
      <c r="V135" s="119"/>
    </row>
    <row r="136" spans="1:34" s="2" customFormat="1" ht="34.5" customHeight="1" x14ac:dyDescent="0.15">
      <c r="B136" s="1201"/>
      <c r="C136" s="1202"/>
      <c r="D136" s="1205" t="s">
        <v>373</v>
      </c>
      <c r="E136" s="1206"/>
      <c r="F136" s="1206"/>
      <c r="G136" s="1206"/>
      <c r="H136" s="1206"/>
      <c r="I136" s="1206"/>
      <c r="J136" s="95"/>
      <c r="K136" s="95"/>
      <c r="L136" s="95"/>
      <c r="M136" s="95"/>
      <c r="N136" s="95"/>
      <c r="O136" s="95"/>
      <c r="P136" s="95"/>
      <c r="Q136" s="95" t="s">
        <v>115</v>
      </c>
      <c r="R136" s="95"/>
      <c r="S136" s="95"/>
      <c r="T136" s="95"/>
      <c r="U136" s="921"/>
      <c r="V136" s="119"/>
    </row>
    <row r="137" spans="1:34" s="2" customFormat="1" ht="34.5" customHeight="1" x14ac:dyDescent="0.15">
      <c r="B137" s="1203"/>
      <c r="C137" s="1204"/>
      <c r="D137" s="1205"/>
      <c r="E137" s="1206"/>
      <c r="F137" s="1206"/>
      <c r="G137" s="1206"/>
      <c r="H137" s="1206"/>
      <c r="I137" s="1206"/>
      <c r="J137" s="95"/>
      <c r="K137" s="95"/>
      <c r="L137" s="95"/>
      <c r="M137" s="95"/>
      <c r="N137" s="95"/>
      <c r="O137" s="95"/>
      <c r="P137" s="95"/>
      <c r="Q137" s="95"/>
      <c r="R137" s="95"/>
      <c r="S137" s="95"/>
      <c r="T137" s="95"/>
      <c r="U137" s="921"/>
      <c r="V137" s="119"/>
    </row>
    <row r="138" spans="1:34" s="2" customFormat="1" ht="15.75" customHeight="1" x14ac:dyDescent="0.15">
      <c r="B138" s="1190"/>
      <c r="C138" s="1162"/>
      <c r="D138" s="1161" t="s">
        <v>363</v>
      </c>
      <c r="E138" s="1161"/>
      <c r="F138" s="1161"/>
      <c r="G138" s="1161"/>
      <c r="H138" s="1161"/>
      <c r="I138" s="1161"/>
      <c r="J138" s="1161"/>
      <c r="K138" s="907"/>
      <c r="L138" s="907"/>
      <c r="M138" s="907"/>
      <c r="N138" s="907"/>
      <c r="O138" s="907"/>
      <c r="P138" s="907"/>
      <c r="Q138" s="907"/>
      <c r="R138" s="907"/>
      <c r="S138" s="907"/>
      <c r="T138" s="907"/>
      <c r="U138" s="907"/>
      <c r="V138" s="120"/>
      <c r="Y138" s="2" t="s">
        <v>364</v>
      </c>
    </row>
    <row r="139" spans="1:34" s="2" customFormat="1" ht="25.5" customHeight="1" x14ac:dyDescent="0.15">
      <c r="B139" s="976"/>
      <c r="C139" s="1171"/>
      <c r="D139" s="1191" t="s">
        <v>374</v>
      </c>
      <c r="E139" s="1192"/>
      <c r="F139" s="1192"/>
      <c r="G139" s="1192"/>
      <c r="H139" s="1192"/>
      <c r="I139" s="1193"/>
      <c r="J139" s="95"/>
      <c r="K139" s="95"/>
      <c r="L139" s="95"/>
      <c r="M139" s="95"/>
      <c r="N139" s="95"/>
      <c r="O139" s="95"/>
      <c r="P139" s="95"/>
      <c r="Q139" s="95"/>
      <c r="R139" s="95"/>
      <c r="S139" s="95"/>
      <c r="T139" s="95"/>
      <c r="U139" s="921"/>
      <c r="V139" s="119"/>
    </row>
    <row r="140" spans="1:34" s="2" customFormat="1" ht="60.75" customHeight="1" thickBot="1" x14ac:dyDescent="0.2">
      <c r="B140" s="1147" t="s">
        <v>375</v>
      </c>
      <c r="C140" s="1147"/>
      <c r="D140" s="1147"/>
      <c r="E140" s="1147"/>
      <c r="F140" s="1147"/>
      <c r="G140" s="1147"/>
      <c r="H140" s="1147"/>
      <c r="I140" s="1147"/>
      <c r="J140" s="1147"/>
      <c r="K140" s="1147"/>
      <c r="L140" s="1147"/>
      <c r="M140" s="1147"/>
      <c r="N140" s="1147"/>
      <c r="O140" s="1147"/>
      <c r="P140" s="1147"/>
      <c r="Q140" s="1147"/>
      <c r="R140" s="1147"/>
      <c r="S140" s="1147"/>
      <c r="T140" s="1147"/>
      <c r="U140" s="1147"/>
      <c r="V140" s="1147"/>
      <c r="W140" s="1147"/>
    </row>
    <row r="141" spans="1:34" s="109" customFormat="1" ht="26.25" customHeight="1" x14ac:dyDescent="0.4">
      <c r="B141" s="121" t="s">
        <v>376</v>
      </c>
      <c r="C141" s="122"/>
      <c r="D141" s="122"/>
      <c r="E141" s="122"/>
      <c r="F141" s="122"/>
      <c r="G141" s="122"/>
      <c r="H141" s="122"/>
      <c r="I141" s="122"/>
      <c r="J141" s="122"/>
      <c r="K141" s="122"/>
      <c r="L141" s="122"/>
      <c r="M141" s="122"/>
      <c r="N141" s="122"/>
      <c r="O141" s="122"/>
      <c r="P141" s="122"/>
      <c r="Q141" s="122"/>
      <c r="R141" s="122"/>
      <c r="S141" s="122"/>
      <c r="T141" s="122"/>
      <c r="U141" s="122"/>
      <c r="V141" s="123"/>
      <c r="W141" s="124"/>
    </row>
    <row r="142" spans="1:34" s="128" customFormat="1" ht="26.25" customHeight="1" x14ac:dyDescent="0.15">
      <c r="A142" s="125"/>
      <c r="B142" s="1194" t="s">
        <v>377</v>
      </c>
      <c r="C142" s="1195"/>
      <c r="D142" s="1195"/>
      <c r="E142" s="1195"/>
      <c r="F142" s="1196"/>
      <c r="G142" s="126" t="s">
        <v>115</v>
      </c>
      <c r="H142" s="112" t="s">
        <v>378</v>
      </c>
      <c r="I142" s="127"/>
      <c r="J142" s="127"/>
      <c r="K142" s="127"/>
      <c r="L142" s="127"/>
      <c r="M142" s="908"/>
      <c r="N142" s="126"/>
      <c r="O142" s="1197" t="s">
        <v>379</v>
      </c>
      <c r="P142" s="1198"/>
      <c r="Q142" s="1198"/>
      <c r="R142" s="1198"/>
      <c r="S142" s="1198"/>
      <c r="T142" s="1198"/>
      <c r="V142" s="129"/>
      <c r="W142" s="20"/>
    </row>
    <row r="143" spans="1:34" s="128" customFormat="1" ht="26.25" customHeight="1" x14ac:dyDescent="0.4">
      <c r="A143" s="125"/>
      <c r="B143" s="1177" t="s">
        <v>380</v>
      </c>
      <c r="C143" s="1178"/>
      <c r="D143" s="1178"/>
      <c r="E143" s="1178"/>
      <c r="F143" s="1178"/>
      <c r="G143" s="1179" t="s">
        <v>381</v>
      </c>
      <c r="H143" s="1180"/>
      <c r="I143" s="1180"/>
      <c r="J143" s="1181"/>
      <c r="K143" s="1182" t="s">
        <v>382</v>
      </c>
      <c r="L143" s="1183"/>
      <c r="M143" s="1183"/>
      <c r="N143" s="1183"/>
      <c r="O143" s="1183"/>
      <c r="P143" s="1184"/>
      <c r="Q143" s="1179"/>
      <c r="R143" s="1180"/>
      <c r="S143" s="1180"/>
      <c r="T143" s="1180"/>
      <c r="U143" s="1180"/>
      <c r="V143" s="1185"/>
      <c r="W143" s="71"/>
      <c r="AC143" s="109"/>
      <c r="AD143" s="109"/>
      <c r="AE143" s="109"/>
      <c r="AF143" s="109"/>
      <c r="AG143" s="109"/>
      <c r="AH143" s="109"/>
    </row>
    <row r="144" spans="1:34" s="128" customFormat="1" ht="35.25" customHeight="1" thickBot="1" x14ac:dyDescent="0.2">
      <c r="A144" s="125"/>
      <c r="B144" s="130"/>
      <c r="C144" s="1186" t="s">
        <v>383</v>
      </c>
      <c r="D144" s="1186"/>
      <c r="E144" s="1186"/>
      <c r="F144" s="1186"/>
      <c r="G144" s="1186"/>
      <c r="H144" s="1186"/>
      <c r="I144" s="1186"/>
      <c r="J144" s="1186"/>
      <c r="K144" s="909"/>
      <c r="L144" s="909"/>
      <c r="M144" s="909"/>
      <c r="N144" s="909"/>
      <c r="O144" s="909"/>
      <c r="P144" s="909"/>
      <c r="Q144" s="909"/>
      <c r="R144" s="909"/>
      <c r="S144" s="909"/>
      <c r="T144" s="909"/>
      <c r="U144" s="909"/>
      <c r="V144" s="131"/>
    </row>
    <row r="145" spans="1:23" s="128" customFormat="1" ht="24" customHeight="1" x14ac:dyDescent="0.15">
      <c r="A145" s="125"/>
      <c r="B145" s="16" t="s">
        <v>384</v>
      </c>
      <c r="C145" s="16"/>
      <c r="D145" s="16"/>
      <c r="E145" s="16"/>
      <c r="F145" s="16"/>
      <c r="H145" s="132"/>
      <c r="I145" s="114"/>
      <c r="J145" s="114"/>
      <c r="K145" s="114"/>
      <c r="L145" s="114"/>
      <c r="M145" s="114"/>
      <c r="N145" s="114"/>
      <c r="O145" s="133"/>
      <c r="P145" s="114"/>
      <c r="Q145" s="114"/>
      <c r="R145" s="114"/>
      <c r="S145" s="114"/>
      <c r="T145" s="114"/>
      <c r="U145" s="114"/>
      <c r="V145" s="114"/>
      <c r="W145" s="905"/>
    </row>
    <row r="146" spans="1:23" s="128" customFormat="1" ht="27" customHeight="1" x14ac:dyDescent="0.15">
      <c r="A146" s="125"/>
      <c r="B146" s="1187"/>
      <c r="C146" s="1188"/>
      <c r="D146" s="1188"/>
      <c r="E146" s="1188"/>
      <c r="F146" s="1188"/>
      <c r="G146" s="1188"/>
      <c r="H146" s="1188"/>
      <c r="I146" s="1188"/>
      <c r="J146" s="1188"/>
      <c r="K146" s="1188"/>
      <c r="L146" s="1188"/>
      <c r="M146" s="1188"/>
      <c r="N146" s="1188"/>
      <c r="O146" s="1188"/>
      <c r="P146" s="1188"/>
      <c r="Q146" s="1188"/>
      <c r="R146" s="1188"/>
      <c r="S146" s="1188"/>
      <c r="T146" s="1188"/>
      <c r="U146" s="1188"/>
      <c r="V146" s="1189"/>
      <c r="W146" s="905"/>
    </row>
    <row r="147" spans="1:23" s="128" customFormat="1" ht="9" customHeight="1" x14ac:dyDescent="0.15">
      <c r="A147" s="125"/>
      <c r="B147" s="114"/>
      <c r="C147" s="114"/>
      <c r="D147" s="114"/>
      <c r="E147" s="114"/>
      <c r="F147" s="114"/>
      <c r="G147" s="114"/>
      <c r="H147" s="114"/>
      <c r="I147" s="905"/>
      <c r="J147" s="16"/>
      <c r="K147" s="16"/>
      <c r="L147" s="16"/>
      <c r="M147" s="16"/>
      <c r="N147" s="16"/>
      <c r="O147" s="114"/>
      <c r="P147" s="114"/>
      <c r="Q147" s="114"/>
      <c r="R147" s="114"/>
      <c r="S147" s="114"/>
      <c r="T147" s="114"/>
      <c r="U147" s="114"/>
      <c r="V147" s="114"/>
      <c r="W147" s="905"/>
    </row>
    <row r="148" spans="1:23" s="109" customFormat="1" ht="24.75" customHeight="1" x14ac:dyDescent="0.4">
      <c r="A148" s="62" t="s">
        <v>385</v>
      </c>
      <c r="L148" s="134"/>
      <c r="M148" s="134"/>
      <c r="N148" s="134"/>
      <c r="O148" s="134"/>
      <c r="R148" s="134"/>
      <c r="S148" s="134"/>
    </row>
    <row r="149" spans="1:23" s="109" customFormat="1" ht="56.25" customHeight="1" x14ac:dyDescent="0.4">
      <c r="A149" s="8"/>
      <c r="B149" s="1170" t="s">
        <v>386</v>
      </c>
      <c r="C149" s="1170"/>
      <c r="D149" s="1170"/>
      <c r="E149" s="1170"/>
      <c r="F149" s="1170"/>
      <c r="G149" s="1170"/>
      <c r="H149" s="1170"/>
      <c r="I149" s="1170"/>
      <c r="J149" s="1170"/>
      <c r="K149" s="1170"/>
      <c r="L149" s="1170"/>
      <c r="M149" s="1170"/>
      <c r="N149" s="1170"/>
      <c r="O149" s="1170"/>
      <c r="P149" s="1170"/>
      <c r="Q149" s="1170"/>
      <c r="R149" s="1170"/>
      <c r="S149" s="1170"/>
      <c r="T149" s="1170"/>
      <c r="U149" s="1170"/>
      <c r="V149" s="905"/>
    </row>
    <row r="150" spans="1:23" s="2" customFormat="1" ht="21.75" customHeight="1" x14ac:dyDescent="0.15">
      <c r="B150" s="976" t="s">
        <v>387</v>
      </c>
      <c r="C150" s="1171"/>
      <c r="D150" s="1171"/>
      <c r="E150" s="1171"/>
      <c r="F150" s="1171"/>
      <c r="G150" s="1171"/>
      <c r="H150" s="1171"/>
      <c r="I150" s="1171"/>
      <c r="J150" s="1171"/>
      <c r="K150" s="1171"/>
      <c r="L150" s="1171"/>
      <c r="M150" s="977"/>
      <c r="N150" s="1172" t="s">
        <v>388</v>
      </c>
      <c r="O150" s="1173"/>
      <c r="P150" s="1092"/>
      <c r="Q150" s="976" t="s">
        <v>389</v>
      </c>
      <c r="R150" s="1171"/>
      <c r="S150" s="1171"/>
      <c r="T150" s="1171"/>
      <c r="U150" s="977"/>
    </row>
    <row r="151" spans="1:23" s="2" customFormat="1" ht="28.5" customHeight="1" x14ac:dyDescent="0.15">
      <c r="B151" s="976" t="s">
        <v>390</v>
      </c>
      <c r="C151" s="977"/>
      <c r="D151" s="976" t="s">
        <v>265</v>
      </c>
      <c r="E151" s="1171"/>
      <c r="F151" s="1171"/>
      <c r="G151" s="977"/>
      <c r="H151" s="976" t="s">
        <v>62</v>
      </c>
      <c r="I151" s="1171"/>
      <c r="J151" s="1171"/>
      <c r="K151" s="1171"/>
      <c r="L151" s="1171"/>
      <c r="M151" s="977"/>
      <c r="N151" s="1174" t="s">
        <v>391</v>
      </c>
      <c r="O151" s="1175"/>
      <c r="P151" s="1176"/>
      <c r="Q151" s="915" t="s">
        <v>392</v>
      </c>
      <c r="R151" s="915" t="s">
        <v>393</v>
      </c>
      <c r="S151" s="915" t="s">
        <v>394</v>
      </c>
      <c r="T151" s="915" t="s">
        <v>395</v>
      </c>
      <c r="U151" s="915" t="s">
        <v>396</v>
      </c>
    </row>
    <row r="152" spans="1:23" s="2" customFormat="1" ht="30.75" customHeight="1" x14ac:dyDescent="0.15">
      <c r="B152" s="1165" t="s">
        <v>397</v>
      </c>
      <c r="C152" s="1166"/>
      <c r="D152" s="1167" t="s">
        <v>398</v>
      </c>
      <c r="E152" s="1168"/>
      <c r="F152" s="1168"/>
      <c r="G152" s="1169"/>
      <c r="H152" s="1155" t="s">
        <v>399</v>
      </c>
      <c r="I152" s="1156"/>
      <c r="J152" s="1156"/>
      <c r="K152" s="1156"/>
      <c r="L152" s="1156"/>
      <c r="M152" s="1157"/>
      <c r="N152" s="1164">
        <v>0.03</v>
      </c>
      <c r="O152" s="1164"/>
      <c r="P152" s="135" t="s">
        <v>400</v>
      </c>
      <c r="Q152" s="95" t="s">
        <v>115</v>
      </c>
      <c r="R152" s="95" t="s">
        <v>115</v>
      </c>
      <c r="S152" s="95"/>
      <c r="T152" s="95"/>
      <c r="U152" s="95"/>
    </row>
    <row r="153" spans="1:23" s="2" customFormat="1" ht="30.75" customHeight="1" x14ac:dyDescent="0.15">
      <c r="B153" s="1153" t="s">
        <v>397</v>
      </c>
      <c r="C153" s="1154"/>
      <c r="D153" s="1155" t="s">
        <v>401</v>
      </c>
      <c r="E153" s="1156"/>
      <c r="F153" s="1156"/>
      <c r="G153" s="1157"/>
      <c r="H153" s="1155" t="s">
        <v>402</v>
      </c>
      <c r="I153" s="1156"/>
      <c r="J153" s="1156"/>
      <c r="K153" s="1156"/>
      <c r="L153" s="1156"/>
      <c r="M153" s="1157"/>
      <c r="N153" s="1164">
        <v>0.24</v>
      </c>
      <c r="O153" s="1164"/>
      <c r="P153" s="136" t="s">
        <v>400</v>
      </c>
      <c r="Q153" s="95" t="s">
        <v>115</v>
      </c>
      <c r="R153" s="95" t="s">
        <v>115</v>
      </c>
      <c r="S153" s="95" t="s">
        <v>115</v>
      </c>
      <c r="T153" s="95"/>
      <c r="U153" s="95"/>
    </row>
    <row r="154" spans="1:23" s="2" customFormat="1" ht="30.75" customHeight="1" x14ac:dyDescent="0.15">
      <c r="B154" s="1153" t="s">
        <v>403</v>
      </c>
      <c r="C154" s="1154"/>
      <c r="D154" s="1155" t="s">
        <v>404</v>
      </c>
      <c r="E154" s="1156"/>
      <c r="F154" s="1156"/>
      <c r="G154" s="1157"/>
      <c r="H154" s="1155" t="s">
        <v>405</v>
      </c>
      <c r="I154" s="1156"/>
      <c r="J154" s="1156"/>
      <c r="K154" s="1156"/>
      <c r="L154" s="1156"/>
      <c r="M154" s="1157"/>
      <c r="N154" s="1164">
        <v>1.54</v>
      </c>
      <c r="O154" s="1164"/>
      <c r="P154" s="136" t="s">
        <v>400</v>
      </c>
      <c r="Q154" s="95"/>
      <c r="R154" s="95" t="s">
        <v>115</v>
      </c>
      <c r="S154" s="95" t="s">
        <v>115</v>
      </c>
      <c r="T154" s="95"/>
      <c r="U154" s="95"/>
    </row>
    <row r="155" spans="1:23" s="2" customFormat="1" ht="30.75" customHeight="1" x14ac:dyDescent="0.15">
      <c r="B155" s="1153" t="s">
        <v>406</v>
      </c>
      <c r="C155" s="1154"/>
      <c r="D155" s="1155" t="s">
        <v>407</v>
      </c>
      <c r="E155" s="1156"/>
      <c r="F155" s="1156"/>
      <c r="G155" s="1157"/>
      <c r="H155" s="1155" t="s">
        <v>408</v>
      </c>
      <c r="I155" s="1156"/>
      <c r="J155" s="1156"/>
      <c r="K155" s="1156"/>
      <c r="L155" s="1156"/>
      <c r="M155" s="1157"/>
      <c r="N155" s="1164">
        <v>3</v>
      </c>
      <c r="O155" s="1164"/>
      <c r="P155" s="136" t="s">
        <v>409</v>
      </c>
      <c r="Q155" s="95" t="s">
        <v>115</v>
      </c>
      <c r="R155" s="95" t="s">
        <v>115</v>
      </c>
      <c r="S155" s="95" t="s">
        <v>115</v>
      </c>
      <c r="T155" s="95"/>
      <c r="U155" s="95"/>
    </row>
    <row r="156" spans="1:23" s="2" customFormat="1" ht="30.75" customHeight="1" x14ac:dyDescent="0.15">
      <c r="B156" s="1153"/>
      <c r="C156" s="1154"/>
      <c r="D156" s="1155"/>
      <c r="E156" s="1156"/>
      <c r="F156" s="1156"/>
      <c r="G156" s="1157"/>
      <c r="H156" s="1155"/>
      <c r="I156" s="1156"/>
      <c r="J156" s="1156"/>
      <c r="K156" s="1156"/>
      <c r="L156" s="1156"/>
      <c r="M156" s="1157"/>
      <c r="N156" s="1163"/>
      <c r="O156" s="1163"/>
      <c r="P156" s="136"/>
      <c r="Q156" s="95"/>
      <c r="R156" s="95"/>
      <c r="S156" s="95"/>
      <c r="T156" s="95"/>
      <c r="U156" s="95"/>
    </row>
    <row r="157" spans="1:23" s="2" customFormat="1" ht="30.75" customHeight="1" x14ac:dyDescent="0.15">
      <c r="B157" s="1153"/>
      <c r="C157" s="1154"/>
      <c r="D157" s="1155"/>
      <c r="E157" s="1156"/>
      <c r="F157" s="1156"/>
      <c r="G157" s="1157"/>
      <c r="H157" s="1155"/>
      <c r="I157" s="1156"/>
      <c r="J157" s="1156"/>
      <c r="K157" s="1156"/>
      <c r="L157" s="1156"/>
      <c r="M157" s="1157"/>
      <c r="N157" s="1158"/>
      <c r="O157" s="1158"/>
      <c r="P157" s="136"/>
      <c r="Q157" s="95"/>
      <c r="R157" s="95"/>
      <c r="S157" s="95"/>
      <c r="T157" s="95"/>
      <c r="U157" s="95"/>
    </row>
    <row r="158" spans="1:23" s="2" customFormat="1" ht="30.75" customHeight="1" x14ac:dyDescent="0.15">
      <c r="B158" s="1153"/>
      <c r="C158" s="1154"/>
      <c r="D158" s="1155"/>
      <c r="E158" s="1156"/>
      <c r="F158" s="1156"/>
      <c r="G158" s="1157"/>
      <c r="H158" s="1155"/>
      <c r="I158" s="1156"/>
      <c r="J158" s="1156"/>
      <c r="K158" s="1156"/>
      <c r="L158" s="1156"/>
      <c r="M158" s="1157"/>
      <c r="N158" s="1158"/>
      <c r="O158" s="1158"/>
      <c r="P158" s="136"/>
      <c r="Q158" s="95"/>
      <c r="R158" s="95"/>
      <c r="S158" s="95"/>
      <c r="T158" s="95"/>
      <c r="U158" s="95"/>
    </row>
    <row r="159" spans="1:23" s="2" customFormat="1" ht="30.75" customHeight="1" x14ac:dyDescent="0.15">
      <c r="B159" s="1153"/>
      <c r="C159" s="1154"/>
      <c r="D159" s="1155"/>
      <c r="E159" s="1156"/>
      <c r="F159" s="1156"/>
      <c r="G159" s="1157"/>
      <c r="H159" s="1155"/>
      <c r="I159" s="1156"/>
      <c r="J159" s="1156"/>
      <c r="K159" s="1156"/>
      <c r="L159" s="1156"/>
      <c r="M159" s="1157"/>
      <c r="N159" s="1158"/>
      <c r="O159" s="1158"/>
      <c r="P159" s="136"/>
      <c r="Q159" s="95"/>
      <c r="R159" s="95"/>
      <c r="S159" s="95"/>
      <c r="T159" s="95"/>
      <c r="U159" s="95"/>
    </row>
    <row r="160" spans="1:23" s="2" customFormat="1" ht="30.75" customHeight="1" x14ac:dyDescent="0.15">
      <c r="B160" s="1153"/>
      <c r="C160" s="1154"/>
      <c r="D160" s="1155"/>
      <c r="E160" s="1156"/>
      <c r="F160" s="1156"/>
      <c r="G160" s="1157"/>
      <c r="H160" s="1155"/>
      <c r="I160" s="1156"/>
      <c r="J160" s="1156"/>
      <c r="K160" s="1156"/>
      <c r="L160" s="1156"/>
      <c r="M160" s="1157"/>
      <c r="N160" s="1158"/>
      <c r="O160" s="1158"/>
      <c r="P160" s="136"/>
      <c r="Q160" s="95"/>
      <c r="R160" s="95"/>
      <c r="S160" s="95"/>
      <c r="T160" s="95"/>
      <c r="U160" s="95"/>
    </row>
    <row r="161" spans="2:25" s="2" customFormat="1" ht="25.5" customHeight="1" x14ac:dyDescent="0.15">
      <c r="B161" s="1153"/>
      <c r="C161" s="1154"/>
      <c r="D161" s="1155"/>
      <c r="E161" s="1156"/>
      <c r="F161" s="1156"/>
      <c r="G161" s="1157"/>
      <c r="H161" s="1155"/>
      <c r="I161" s="1156"/>
      <c r="J161" s="1156"/>
      <c r="K161" s="1156"/>
      <c r="L161" s="1156"/>
      <c r="M161" s="1157"/>
      <c r="N161" s="1158"/>
      <c r="O161" s="1158"/>
      <c r="P161" s="136"/>
      <c r="Q161" s="95"/>
      <c r="R161" s="95"/>
      <c r="S161" s="95"/>
      <c r="T161" s="95"/>
      <c r="U161" s="95"/>
    </row>
    <row r="162" spans="2:25" s="2" customFormat="1" ht="25.5" customHeight="1" x14ac:dyDescent="0.15">
      <c r="B162" s="1153"/>
      <c r="C162" s="1154"/>
      <c r="D162" s="1155"/>
      <c r="E162" s="1156"/>
      <c r="F162" s="1156"/>
      <c r="G162" s="1157"/>
      <c r="H162" s="1155"/>
      <c r="I162" s="1156"/>
      <c r="J162" s="1156"/>
      <c r="K162" s="1156"/>
      <c r="L162" s="1156"/>
      <c r="M162" s="1157"/>
      <c r="N162" s="1158"/>
      <c r="O162" s="1158"/>
      <c r="P162" s="136"/>
      <c r="Q162" s="95"/>
      <c r="R162" s="95"/>
      <c r="S162" s="95"/>
      <c r="T162" s="95"/>
      <c r="U162" s="95"/>
    </row>
    <row r="163" spans="2:25" s="2" customFormat="1" ht="21.75" customHeight="1" x14ac:dyDescent="0.15">
      <c r="B163" s="1159"/>
      <c r="C163" s="1160"/>
      <c r="D163" s="1161" t="s">
        <v>363</v>
      </c>
      <c r="E163" s="1161"/>
      <c r="F163" s="1161"/>
      <c r="G163" s="1161"/>
      <c r="H163" s="1161"/>
      <c r="I163" s="1161"/>
      <c r="J163" s="1161"/>
      <c r="K163" s="1161"/>
      <c r="L163" s="1161"/>
      <c r="M163" s="1161"/>
      <c r="N163" s="1162"/>
      <c r="O163" s="1162"/>
      <c r="P163" s="907"/>
      <c r="Q163" s="907"/>
      <c r="R163" s="907"/>
      <c r="S163" s="907"/>
      <c r="T163" s="907"/>
      <c r="U163" s="137"/>
      <c r="Y163" s="2" t="s">
        <v>364</v>
      </c>
    </row>
    <row r="164" spans="2:25" s="2" customFormat="1" ht="12.75" customHeight="1" x14ac:dyDescent="0.15">
      <c r="B164" s="11"/>
      <c r="C164" s="11"/>
      <c r="D164" s="138"/>
      <c r="E164" s="138"/>
      <c r="F164" s="138"/>
      <c r="G164" s="138"/>
      <c r="H164" s="138"/>
      <c r="I164" s="138"/>
      <c r="J164" s="138"/>
      <c r="K164" s="138"/>
      <c r="L164" s="138"/>
      <c r="M164" s="138"/>
      <c r="N164" s="3"/>
      <c r="O164" s="3"/>
      <c r="P164" s="3"/>
      <c r="Q164" s="3"/>
      <c r="R164" s="3"/>
      <c r="S164" s="3"/>
      <c r="T164" s="3"/>
    </row>
    <row r="165" spans="2:25" s="2" customFormat="1" ht="26.25" customHeight="1" x14ac:dyDescent="0.15">
      <c r="B165" s="1149" t="s">
        <v>410</v>
      </c>
      <c r="C165" s="1149"/>
      <c r="D165" s="1149"/>
      <c r="E165" s="1149"/>
      <c r="F165" s="1149"/>
      <c r="G165" s="1149"/>
      <c r="H165" s="582"/>
      <c r="I165" s="95"/>
      <c r="J165" s="1150" t="s">
        <v>411</v>
      </c>
      <c r="K165" s="1151"/>
      <c r="L165" s="1152"/>
      <c r="M165" s="139" t="s">
        <v>115</v>
      </c>
      <c r="N165" s="140"/>
      <c r="O165" s="141" t="s">
        <v>412</v>
      </c>
      <c r="P165" s="142"/>
      <c r="Q165" s="142"/>
      <c r="R165" s="139"/>
      <c r="S165" s="1151" t="s">
        <v>413</v>
      </c>
      <c r="T165" s="1151"/>
      <c r="U165" s="1151"/>
      <c r="V165" s="1151"/>
      <c r="W165" s="1151"/>
    </row>
    <row r="166" spans="2:25" s="2" customFormat="1" ht="40.5" customHeight="1" x14ac:dyDescent="0.15">
      <c r="B166" s="1147" t="s">
        <v>414</v>
      </c>
      <c r="C166" s="1147"/>
      <c r="D166" s="1147"/>
      <c r="E166" s="1147"/>
      <c r="F166" s="1147"/>
      <c r="G166" s="1147"/>
      <c r="H166" s="1147"/>
      <c r="I166" s="1147"/>
      <c r="J166" s="1147"/>
      <c r="K166" s="1147"/>
      <c r="L166" s="1147"/>
      <c r="M166" s="1147"/>
      <c r="N166" s="1147"/>
      <c r="O166" s="1147"/>
      <c r="P166" s="1147"/>
      <c r="Q166" s="1147"/>
      <c r="R166" s="1147"/>
      <c r="S166" s="1147"/>
      <c r="T166" s="1147"/>
      <c r="U166" s="1147"/>
      <c r="V166" s="1147"/>
      <c r="W166" s="143"/>
    </row>
    <row r="167" spans="2:25" s="2" customFormat="1" ht="13.5" customHeight="1" x14ac:dyDescent="0.15">
      <c r="B167" s="906"/>
      <c r="C167" s="906"/>
      <c r="D167" s="906"/>
      <c r="E167" s="906"/>
      <c r="F167" s="906"/>
      <c r="G167" s="906"/>
      <c r="H167" s="906"/>
      <c r="I167" s="906"/>
      <c r="J167" s="906"/>
      <c r="K167" s="906"/>
      <c r="L167" s="906"/>
      <c r="M167" s="906"/>
      <c r="N167" s="906"/>
      <c r="O167" s="906"/>
      <c r="P167" s="906"/>
      <c r="Q167" s="906"/>
      <c r="R167" s="906"/>
      <c r="S167" s="906"/>
      <c r="T167" s="906"/>
      <c r="U167" s="906"/>
      <c r="V167" s="906"/>
      <c r="W167" s="143"/>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2FB8664E-8BB4-4939-ADCB-876477537D86}">
      <formula1>D.農村環境保全活動のテーマ</formula1>
    </dataValidation>
    <dataValidation type="list" allowBlank="1" showInputMessage="1" showErrorMessage="1" sqref="D133:I137" xr:uid="{6AE26DA5-A5A7-488E-9C92-B94A01F15B96}">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Normal="100" zoomScaleSheetLayoutView="100" workbookViewId="0">
      <selection activeCell="O101" sqref="O101:R102"/>
    </sheetView>
  </sheetViews>
  <sheetFormatPr defaultColWidth="8.75" defaultRowHeight="18" customHeight="1" x14ac:dyDescent="0.15"/>
  <cols>
    <col min="1" max="1" width="3.25" style="8" customWidth="1"/>
    <col min="2" max="2" width="4.75" style="8" customWidth="1"/>
    <col min="3" max="3" width="3.75" style="8" customWidth="1"/>
    <col min="4" max="4" width="4.375" style="8" customWidth="1"/>
    <col min="5" max="5" width="5.875" style="8" customWidth="1"/>
    <col min="6" max="6" width="4.375" style="8" customWidth="1"/>
    <col min="7" max="7" width="6.875" style="8" customWidth="1"/>
    <col min="8" max="8" width="6.75" style="8" customWidth="1"/>
    <col min="9" max="9" width="4.75" style="8" customWidth="1"/>
    <col min="10" max="11" width="4.125" style="8" customWidth="1"/>
    <col min="12" max="12" width="4.75" style="8" customWidth="1"/>
    <col min="13" max="15" width="4.125" style="8" customWidth="1"/>
    <col min="16" max="16" width="3" style="8" customWidth="1"/>
    <col min="17" max="18" width="4.125" style="8" customWidth="1"/>
    <col min="19" max="19" width="6.875" style="8" customWidth="1"/>
    <col min="20" max="20" width="3" style="8" customWidth="1"/>
    <col min="21" max="21" width="4.125" style="8" customWidth="1"/>
    <col min="22" max="22" width="3.25" style="8" customWidth="1"/>
    <col min="23" max="23" width="2.875" style="8" customWidth="1"/>
    <col min="24" max="24" width="4.125" style="8" customWidth="1"/>
    <col min="25" max="25" width="4.375" style="8" customWidth="1"/>
    <col min="26" max="28" width="4.25" style="8" customWidth="1"/>
    <col min="29" max="85" width="4.75" style="8" customWidth="1"/>
    <col min="86" max="16384" width="8.75" style="8"/>
  </cols>
  <sheetData>
    <row r="1" spans="1:81" ht="22.5" customHeight="1" x14ac:dyDescent="0.15">
      <c r="A1" s="144" t="s">
        <v>415</v>
      </c>
      <c r="B1"/>
      <c r="C1"/>
      <c r="D1"/>
      <c r="E1"/>
      <c r="F1"/>
      <c r="G1"/>
      <c r="H1"/>
      <c r="I1"/>
      <c r="J1"/>
      <c r="K1"/>
      <c r="L1"/>
      <c r="M1"/>
      <c r="N1"/>
      <c r="O1"/>
      <c r="P1"/>
      <c r="Q1"/>
      <c r="R1"/>
      <c r="S1"/>
      <c r="T1"/>
      <c r="U1"/>
      <c r="V1"/>
      <c r="W1"/>
    </row>
    <row r="2" spans="1:81" s="2" customFormat="1" ht="21" customHeight="1" x14ac:dyDescent="0.15">
      <c r="B2" s="16" t="s">
        <v>416</v>
      </c>
      <c r="C2" s="68"/>
      <c r="D2" s="68"/>
      <c r="E2" s="68"/>
      <c r="F2" s="76"/>
      <c r="G2" s="76"/>
      <c r="H2" s="76"/>
      <c r="I2" s="69"/>
      <c r="J2" s="69"/>
      <c r="K2" s="69"/>
      <c r="L2" s="69"/>
      <c r="O2" s="145"/>
      <c r="P2" s="145"/>
      <c r="Q2" s="145"/>
      <c r="R2" s="145"/>
      <c r="S2" s="145"/>
      <c r="T2" s="145"/>
      <c r="U2" s="145"/>
    </row>
    <row r="3" spans="1:81" s="2" customFormat="1" ht="21" customHeight="1" x14ac:dyDescent="0.15">
      <c r="B3" s="16" t="s">
        <v>417</v>
      </c>
      <c r="C3" s="68"/>
      <c r="D3" s="68"/>
      <c r="E3" s="68"/>
      <c r="F3" s="76"/>
      <c r="G3" s="76"/>
      <c r="H3" s="76"/>
      <c r="I3" s="69"/>
      <c r="J3" s="69"/>
      <c r="K3" s="69"/>
      <c r="L3" s="69"/>
      <c r="O3" s="145"/>
      <c r="P3" s="145"/>
      <c r="Q3" s="145"/>
      <c r="R3" s="145"/>
      <c r="S3" s="145"/>
      <c r="T3" s="145"/>
      <c r="U3" s="145"/>
    </row>
    <row r="4" spans="1:81" ht="21" customHeight="1" x14ac:dyDescent="0.15">
      <c r="A4" s="29" t="s">
        <v>418</v>
      </c>
      <c r="C4" s="63"/>
      <c r="D4" s="63"/>
      <c r="E4" s="63"/>
    </row>
    <row r="5" spans="1:81" s="2" customFormat="1" ht="24.75" customHeight="1" x14ac:dyDescent="0.15">
      <c r="B5" s="896" t="s">
        <v>211</v>
      </c>
      <c r="C5" s="1405" t="s">
        <v>212</v>
      </c>
      <c r="D5" s="1406"/>
      <c r="E5" s="1407"/>
      <c r="F5" s="1098" t="s">
        <v>213</v>
      </c>
      <c r="G5" s="1408"/>
      <c r="H5" s="1099"/>
      <c r="I5" s="1098" t="s">
        <v>214</v>
      </c>
      <c r="J5" s="1408"/>
      <c r="K5" s="1408"/>
      <c r="L5" s="1099"/>
      <c r="N5" s="1437" t="s">
        <v>419</v>
      </c>
      <c r="O5" s="1438"/>
      <c r="P5" s="1438"/>
      <c r="Q5" s="1438"/>
      <c r="R5" s="1438"/>
      <c r="S5" s="1438"/>
      <c r="T5" s="1438"/>
      <c r="U5" s="1438"/>
      <c r="V5" s="1438"/>
      <c r="W5" s="1439"/>
      <c r="Z5" s="146"/>
      <c r="AA5" s="243"/>
      <c r="AB5" s="243"/>
      <c r="AC5" s="243"/>
      <c r="AD5" s="243"/>
      <c r="AE5" s="147"/>
      <c r="AF5" s="147"/>
      <c r="AG5" s="147"/>
      <c r="AH5" s="147"/>
    </row>
    <row r="6" spans="1:81" s="2" customFormat="1" ht="12" customHeight="1" x14ac:dyDescent="0.15">
      <c r="A6" s="64"/>
      <c r="B6" s="1322" t="s">
        <v>179</v>
      </c>
      <c r="C6" s="1401"/>
      <c r="D6" s="1401"/>
      <c r="E6" s="1401"/>
      <c r="F6" s="1324"/>
      <c r="G6" s="1325"/>
      <c r="H6" s="65"/>
      <c r="I6" s="1326">
        <f t="shared" ref="I6:I11" si="0">INT(C6*F6/10)</f>
        <v>0</v>
      </c>
      <c r="J6" s="1326"/>
      <c r="K6" s="1326"/>
      <c r="L6" s="1326"/>
      <c r="N6" s="1440"/>
      <c r="O6" s="1441"/>
      <c r="P6" s="1441"/>
      <c r="Q6" s="1441"/>
      <c r="R6" s="1441"/>
      <c r="S6" s="1441"/>
      <c r="T6" s="1441"/>
      <c r="U6" s="1441"/>
      <c r="V6" s="1441"/>
      <c r="W6" s="1442"/>
      <c r="Z6" s="146"/>
      <c r="AA6" s="243"/>
      <c r="AB6" s="243"/>
      <c r="AC6" s="243"/>
      <c r="AD6" s="243"/>
      <c r="AE6" s="147"/>
      <c r="AF6" s="147"/>
      <c r="AG6" s="147"/>
      <c r="AH6" s="147"/>
    </row>
    <row r="7" spans="1:81" s="2" customFormat="1" ht="30" customHeight="1" x14ac:dyDescent="0.15">
      <c r="A7" s="64"/>
      <c r="B7" s="1306"/>
      <c r="C7" s="1434">
        <v>100</v>
      </c>
      <c r="D7" s="1435"/>
      <c r="E7" s="1436"/>
      <c r="F7" s="1337">
        <v>1000</v>
      </c>
      <c r="G7" s="1338"/>
      <c r="H7" s="148" t="s">
        <v>216</v>
      </c>
      <c r="I7" s="1339">
        <f t="shared" si="0"/>
        <v>10000</v>
      </c>
      <c r="J7" s="1340"/>
      <c r="K7" s="1340"/>
      <c r="L7" s="1320"/>
      <c r="N7" s="1440"/>
      <c r="O7" s="1441"/>
      <c r="P7" s="1441"/>
      <c r="Q7" s="1441"/>
      <c r="R7" s="1441"/>
      <c r="S7" s="1441"/>
      <c r="T7" s="1441"/>
      <c r="U7" s="1441"/>
      <c r="V7" s="1441"/>
      <c r="W7" s="1442"/>
      <c r="Z7" s="920"/>
      <c r="AA7" s="920"/>
      <c r="AB7" s="920"/>
      <c r="AC7" s="920"/>
      <c r="AD7" s="920"/>
      <c r="AE7" s="920"/>
      <c r="AF7" s="920"/>
      <c r="AG7" s="920"/>
      <c r="AH7" s="920"/>
    </row>
    <row r="8" spans="1:81" s="2" customFormat="1" ht="12" customHeight="1" x14ac:dyDescent="0.15">
      <c r="A8" s="64"/>
      <c r="B8" s="1322" t="s">
        <v>217</v>
      </c>
      <c r="C8" s="1401"/>
      <c r="D8" s="1401"/>
      <c r="E8" s="1401"/>
      <c r="F8" s="1324"/>
      <c r="G8" s="1325"/>
      <c r="H8" s="65"/>
      <c r="I8" s="1326">
        <f t="shared" si="0"/>
        <v>0</v>
      </c>
      <c r="J8" s="1326"/>
      <c r="K8" s="1326"/>
      <c r="L8" s="1326"/>
      <c r="N8" s="1440"/>
      <c r="O8" s="1441"/>
      <c r="P8" s="1441"/>
      <c r="Q8" s="1441"/>
      <c r="R8" s="1441"/>
      <c r="S8" s="1441"/>
      <c r="T8" s="1441"/>
      <c r="U8" s="1441"/>
      <c r="V8" s="1441"/>
      <c r="W8" s="1442"/>
      <c r="Z8" s="146"/>
      <c r="AA8" s="243"/>
      <c r="AB8" s="243"/>
      <c r="AC8" s="243"/>
      <c r="AD8" s="243"/>
      <c r="AE8" s="147"/>
      <c r="AF8" s="147"/>
      <c r="AG8" s="147"/>
      <c r="AH8" s="147"/>
    </row>
    <row r="9" spans="1:81" s="2" customFormat="1" ht="24.75" customHeight="1" x14ac:dyDescent="0.15">
      <c r="A9" s="64"/>
      <c r="B9" s="1306"/>
      <c r="C9" s="1434">
        <v>50</v>
      </c>
      <c r="D9" s="1435"/>
      <c r="E9" s="1436"/>
      <c r="F9" s="1337">
        <v>600</v>
      </c>
      <c r="G9" s="1338"/>
      <c r="H9" s="148" t="s">
        <v>216</v>
      </c>
      <c r="I9" s="1339">
        <f t="shared" si="0"/>
        <v>3000</v>
      </c>
      <c r="J9" s="1340"/>
      <c r="K9" s="1340"/>
      <c r="L9" s="1320"/>
      <c r="N9" s="1440"/>
      <c r="O9" s="1441"/>
      <c r="P9" s="1441"/>
      <c r="Q9" s="1441"/>
      <c r="R9" s="1441"/>
      <c r="S9" s="1441"/>
      <c r="T9" s="1441"/>
      <c r="U9" s="1441"/>
      <c r="V9" s="1441"/>
      <c r="W9" s="1442"/>
      <c r="Z9" s="920"/>
      <c r="AA9" s="920"/>
      <c r="AB9" s="920"/>
      <c r="AC9" s="920"/>
      <c r="AD9" s="920"/>
      <c r="AE9" s="920"/>
      <c r="AF9" s="920"/>
      <c r="AG9" s="920"/>
      <c r="AH9" s="920"/>
      <c r="CC9" s="2">
        <v>0</v>
      </c>
    </row>
    <row r="10" spans="1:81" s="2" customFormat="1" ht="12" customHeight="1" x14ac:dyDescent="0.15">
      <c r="A10" s="64"/>
      <c r="B10" s="1322" t="s">
        <v>219</v>
      </c>
      <c r="C10" s="1401"/>
      <c r="D10" s="1401"/>
      <c r="E10" s="1401"/>
      <c r="F10" s="1324"/>
      <c r="G10" s="1325"/>
      <c r="H10" s="65"/>
      <c r="I10" s="1326">
        <f t="shared" si="0"/>
        <v>0</v>
      </c>
      <c r="J10" s="1326"/>
      <c r="K10" s="1326"/>
      <c r="L10" s="1326"/>
      <c r="N10" s="1440"/>
      <c r="O10" s="1441"/>
      <c r="P10" s="1441"/>
      <c r="Q10" s="1441"/>
      <c r="R10" s="1441"/>
      <c r="S10" s="1441"/>
      <c r="T10" s="1441"/>
      <c r="U10" s="1441"/>
      <c r="V10" s="1441"/>
      <c r="W10" s="1442"/>
      <c r="Z10" s="920"/>
      <c r="AA10" s="920"/>
      <c r="AB10" s="920"/>
      <c r="AC10" s="920"/>
      <c r="AD10" s="920"/>
      <c r="AE10" s="920"/>
      <c r="AF10" s="920"/>
      <c r="AG10" s="920"/>
      <c r="AH10" s="920"/>
    </row>
    <row r="11" spans="1:81" s="2" customFormat="1" ht="24.75" customHeight="1" thickBot="1" x14ac:dyDescent="0.2">
      <c r="B11" s="1305"/>
      <c r="C11" s="1460">
        <v>10</v>
      </c>
      <c r="D11" s="1461"/>
      <c r="E11" s="1462"/>
      <c r="F11" s="1330">
        <v>80</v>
      </c>
      <c r="G11" s="1331"/>
      <c r="H11" s="149" t="s">
        <v>216</v>
      </c>
      <c r="I11" s="1463">
        <f t="shared" si="0"/>
        <v>80</v>
      </c>
      <c r="J11" s="1464"/>
      <c r="K11" s="1464"/>
      <c r="L11" s="1465"/>
      <c r="N11" s="1443"/>
      <c r="O11" s="1444"/>
      <c r="P11" s="1444"/>
      <c r="Q11" s="1444"/>
      <c r="R11" s="1444"/>
      <c r="S11" s="1444"/>
      <c r="T11" s="1444"/>
      <c r="U11" s="1444"/>
      <c r="V11" s="1444"/>
      <c r="W11" s="1445"/>
      <c r="Z11" s="920"/>
      <c r="AA11" s="920"/>
      <c r="AB11" s="920"/>
      <c r="AC11" s="920"/>
      <c r="AD11" s="920"/>
      <c r="AE11" s="920"/>
      <c r="AF11" s="920"/>
      <c r="AG11" s="920"/>
      <c r="AH11" s="920"/>
    </row>
    <row r="12" spans="1:81" s="2" customFormat="1" ht="12" customHeight="1" thickTop="1" x14ac:dyDescent="0.15">
      <c r="B12" s="1446" t="s">
        <v>222</v>
      </c>
      <c r="C12" s="1447">
        <f>INT(SUM(C6,C8,C10))</f>
        <v>0</v>
      </c>
      <c r="D12" s="1448"/>
      <c r="E12" s="1448"/>
      <c r="F12" s="1449"/>
      <c r="G12" s="1450"/>
      <c r="H12" s="1451"/>
      <c r="I12" s="1455">
        <f>SUM(I6,I8,I10)</f>
        <v>0</v>
      </c>
      <c r="J12" s="1455"/>
      <c r="K12" s="1455"/>
      <c r="L12" s="1456"/>
      <c r="N12" s="920"/>
      <c r="O12" s="920"/>
      <c r="P12" s="920"/>
      <c r="Q12" s="920"/>
      <c r="R12" s="920"/>
      <c r="S12" s="920"/>
      <c r="T12" s="920"/>
      <c r="U12" s="920"/>
      <c r="V12" s="920"/>
      <c r="Z12" s="920"/>
      <c r="AA12" s="920"/>
      <c r="AB12" s="920"/>
      <c r="AC12" s="920"/>
      <c r="AD12" s="920"/>
      <c r="AE12" s="920"/>
      <c r="AF12" s="920"/>
      <c r="AG12" s="920"/>
      <c r="AH12" s="920"/>
    </row>
    <row r="13" spans="1:81" s="2" customFormat="1" ht="27" customHeight="1" x14ac:dyDescent="0.15">
      <c r="B13" s="1306"/>
      <c r="C13" s="1457">
        <f>INT(SUM(C7,C9,C11))</f>
        <v>160</v>
      </c>
      <c r="D13" s="1458"/>
      <c r="E13" s="1459"/>
      <c r="F13" s="1452"/>
      <c r="G13" s="1453"/>
      <c r="H13" s="1454"/>
      <c r="I13" s="1339">
        <f>SUM(I7,I9,I11)</f>
        <v>13080</v>
      </c>
      <c r="J13" s="1340"/>
      <c r="K13" s="1340"/>
      <c r="L13" s="1320"/>
      <c r="N13" s="920"/>
      <c r="O13" s="920"/>
      <c r="P13" s="920"/>
      <c r="Q13" s="920"/>
      <c r="R13" s="920"/>
      <c r="S13" s="920"/>
      <c r="T13" s="920"/>
      <c r="U13" s="920"/>
      <c r="V13" s="920"/>
      <c r="Z13" s="920"/>
      <c r="AA13" s="920"/>
      <c r="AB13" s="920"/>
      <c r="AC13" s="920"/>
      <c r="AD13" s="920"/>
      <c r="AE13" s="920"/>
      <c r="AF13" s="920"/>
      <c r="AG13" s="920"/>
      <c r="AH13" s="920"/>
    </row>
    <row r="14" spans="1:81" s="2" customFormat="1" ht="11.25" customHeight="1" x14ac:dyDescent="0.15">
      <c r="B14" s="11"/>
      <c r="C14" s="150"/>
      <c r="D14" s="150"/>
      <c r="E14" s="150"/>
      <c r="F14" s="76"/>
      <c r="G14" s="76"/>
      <c r="H14" s="76"/>
      <c r="I14" s="69"/>
      <c r="J14" s="69"/>
      <c r="K14" s="69"/>
      <c r="L14" s="69"/>
    </row>
    <row r="15" spans="1:81" s="2" customFormat="1" ht="23.25" customHeight="1" x14ac:dyDescent="0.15">
      <c r="B15" s="976" t="s">
        <v>420</v>
      </c>
      <c r="C15" s="1171"/>
      <c r="D15" s="977"/>
      <c r="E15" s="976" t="s">
        <v>421</v>
      </c>
      <c r="F15" s="1171"/>
      <c r="G15" s="1171"/>
      <c r="H15" s="1171"/>
      <c r="I15" s="1171"/>
      <c r="J15" s="1171"/>
      <c r="K15" s="1171"/>
      <c r="L15" s="977"/>
      <c r="N15" s="151"/>
      <c r="O15" s="151"/>
      <c r="P15" s="151"/>
      <c r="Q15" s="151"/>
      <c r="R15" s="151"/>
      <c r="S15" s="151"/>
      <c r="T15" s="151"/>
      <c r="U15" s="151"/>
      <c r="V15" s="151"/>
    </row>
    <row r="16" spans="1:81" s="2" customFormat="1" ht="23.25" customHeight="1" x14ac:dyDescent="0.15">
      <c r="B16" s="1471">
        <v>0</v>
      </c>
      <c r="C16" s="1472"/>
      <c r="D16" s="1473"/>
      <c r="E16" s="1474" t="s">
        <v>422</v>
      </c>
      <c r="F16" s="1475"/>
      <c r="G16" s="1475"/>
      <c r="H16" s="1475"/>
      <c r="I16" s="1475"/>
      <c r="J16" s="1475"/>
      <c r="K16" s="1475"/>
      <c r="L16" s="1476"/>
      <c r="N16" s="151"/>
      <c r="O16" s="151"/>
      <c r="P16" s="151"/>
      <c r="Q16" s="151"/>
      <c r="R16" s="151"/>
      <c r="S16" s="151"/>
      <c r="T16" s="151"/>
      <c r="U16" s="151"/>
      <c r="V16" s="151"/>
    </row>
    <row r="17" spans="1:35" s="2" customFormat="1" ht="16.5" customHeight="1" x14ac:dyDescent="0.15">
      <c r="B17" s="11"/>
      <c r="C17" s="150"/>
      <c r="D17" s="150"/>
      <c r="E17" s="150"/>
      <c r="F17" s="76"/>
      <c r="G17" s="76"/>
      <c r="H17" s="76"/>
      <c r="I17" s="69"/>
      <c r="J17" s="69"/>
      <c r="K17" s="69"/>
      <c r="L17" s="69"/>
      <c r="N17" s="115"/>
      <c r="O17" s="115"/>
      <c r="P17" s="115"/>
      <c r="Q17" s="115"/>
      <c r="R17" s="115"/>
      <c r="S17" s="115"/>
      <c r="T17" s="115"/>
      <c r="U17" s="115"/>
      <c r="V17" s="115"/>
    </row>
    <row r="18" spans="1:35" ht="18.75" customHeight="1" x14ac:dyDescent="0.15">
      <c r="A18" s="29" t="s">
        <v>423</v>
      </c>
    </row>
    <row r="19" spans="1:35" ht="16.5" customHeight="1" x14ac:dyDescent="0.15">
      <c r="A19" s="62"/>
      <c r="B19" s="152" t="s">
        <v>424</v>
      </c>
    </row>
    <row r="20" spans="1:35" ht="18.75" customHeight="1" x14ac:dyDescent="0.15">
      <c r="A20" s="62"/>
      <c r="B20" s="253" t="s">
        <v>425</v>
      </c>
      <c r="Q20" s="254" t="s">
        <v>426</v>
      </c>
    </row>
    <row r="21" spans="1:35" ht="21.75" customHeight="1" x14ac:dyDescent="0.15">
      <c r="A21" s="62"/>
      <c r="B21" s="1477" t="s">
        <v>427</v>
      </c>
      <c r="C21" s="1478"/>
      <c r="D21" s="1478"/>
      <c r="E21" s="1478"/>
      <c r="F21" s="1478"/>
      <c r="G21" s="1478"/>
      <c r="H21" s="1478"/>
      <c r="I21" s="1478"/>
      <c r="J21" s="1478"/>
      <c r="K21" s="1479"/>
      <c r="L21" s="1433" t="s">
        <v>428</v>
      </c>
      <c r="M21" s="1433"/>
      <c r="N21" s="1433"/>
      <c r="O21" s="1433"/>
      <c r="P21" s="1433"/>
      <c r="Q21" s="1466" t="s">
        <v>429</v>
      </c>
      <c r="R21" s="1466"/>
      <c r="S21" s="1466"/>
      <c r="T21" s="1466"/>
      <c r="U21" s="1466"/>
    </row>
    <row r="22" spans="1:35" ht="21.75" customHeight="1" x14ac:dyDescent="0.15">
      <c r="A22" s="62"/>
      <c r="B22" s="1467" t="s">
        <v>430</v>
      </c>
      <c r="C22" s="1468"/>
      <c r="D22" s="1468"/>
      <c r="E22" s="1468"/>
      <c r="F22" s="1468"/>
      <c r="G22" s="1468"/>
      <c r="H22" s="1468"/>
      <c r="I22" s="1468"/>
      <c r="J22" s="1468"/>
      <c r="K22" s="1469"/>
      <c r="L22" s="1470" t="s">
        <v>115</v>
      </c>
      <c r="M22" s="1470"/>
      <c r="N22" s="1470"/>
      <c r="O22" s="1470"/>
      <c r="P22" s="1470"/>
      <c r="Q22" s="1470" t="s">
        <v>115</v>
      </c>
      <c r="R22" s="1470"/>
      <c r="S22" s="1470"/>
      <c r="T22" s="1470"/>
      <c r="U22" s="1470"/>
    </row>
    <row r="23" spans="1:35" ht="21.75" customHeight="1" x14ac:dyDescent="0.15">
      <c r="A23" s="62"/>
      <c r="B23" s="1467" t="s">
        <v>431</v>
      </c>
      <c r="C23" s="1468"/>
      <c r="D23" s="1468"/>
      <c r="E23" s="1468"/>
      <c r="F23" s="1468"/>
      <c r="G23" s="1468"/>
      <c r="H23" s="1468"/>
      <c r="I23" s="1468"/>
      <c r="J23" s="1468"/>
      <c r="K23" s="1469"/>
      <c r="L23" s="1470"/>
      <c r="M23" s="1470"/>
      <c r="N23" s="1470"/>
      <c r="O23" s="1470"/>
      <c r="P23" s="1470"/>
      <c r="Q23" s="1470"/>
      <c r="R23" s="1470"/>
      <c r="S23" s="1470"/>
      <c r="T23" s="1470"/>
      <c r="U23" s="1470"/>
    </row>
    <row r="24" spans="1:35" ht="21.75" customHeight="1" x14ac:dyDescent="0.15">
      <c r="A24" s="62"/>
      <c r="B24" s="1467" t="s">
        <v>432</v>
      </c>
      <c r="C24" s="1468"/>
      <c r="D24" s="1468"/>
      <c r="E24" s="1468"/>
      <c r="F24" s="1468"/>
      <c r="G24" s="1468"/>
      <c r="H24" s="1468"/>
      <c r="I24" s="1468"/>
      <c r="J24" s="1468"/>
      <c r="K24" s="1469"/>
      <c r="L24" s="1470"/>
      <c r="M24" s="1470"/>
      <c r="N24" s="1470"/>
      <c r="O24" s="1470"/>
      <c r="P24" s="1470"/>
      <c r="Q24" s="1470"/>
      <c r="R24" s="1470"/>
      <c r="S24" s="1470"/>
      <c r="T24" s="1470"/>
      <c r="U24" s="1470"/>
    </row>
    <row r="25" spans="1:35" ht="21.75" customHeight="1" x14ac:dyDescent="0.15">
      <c r="A25" s="62"/>
      <c r="B25" s="1467" t="s">
        <v>433</v>
      </c>
      <c r="C25" s="1468"/>
      <c r="D25" s="1468"/>
      <c r="E25" s="1468"/>
      <c r="F25" s="1468"/>
      <c r="G25" s="1468"/>
      <c r="H25" s="1468"/>
      <c r="I25" s="1468"/>
      <c r="J25" s="1468"/>
      <c r="K25" s="1469"/>
      <c r="L25" s="1470" t="s">
        <v>115</v>
      </c>
      <c r="M25" s="1470"/>
      <c r="N25" s="1470"/>
      <c r="O25" s="1470"/>
      <c r="P25" s="1470"/>
      <c r="Q25" s="1470"/>
      <c r="R25" s="1470"/>
      <c r="S25" s="1470"/>
      <c r="T25" s="1470"/>
      <c r="U25" s="1470"/>
    </row>
    <row r="26" spans="1:35" ht="21.75" customHeight="1" x14ac:dyDescent="0.15">
      <c r="A26" s="62"/>
      <c r="B26" s="1467" t="s">
        <v>434</v>
      </c>
      <c r="C26" s="1468"/>
      <c r="D26" s="1468"/>
      <c r="E26" s="1468"/>
      <c r="F26" s="1468"/>
      <c r="G26" s="1468"/>
      <c r="H26" s="1468"/>
      <c r="I26" s="1468"/>
      <c r="J26" s="1468"/>
      <c r="K26" s="1469"/>
      <c r="L26" s="1470" t="s">
        <v>115</v>
      </c>
      <c r="M26" s="1470"/>
      <c r="N26" s="1470"/>
      <c r="O26" s="1470"/>
      <c r="P26" s="1470"/>
      <c r="Q26" s="1470" t="s">
        <v>115</v>
      </c>
      <c r="R26" s="1470"/>
      <c r="S26" s="1470"/>
      <c r="T26" s="1470"/>
      <c r="U26" s="1470"/>
    </row>
    <row r="27" spans="1:35" ht="21.75" customHeight="1" x14ac:dyDescent="0.15">
      <c r="A27" s="62"/>
      <c r="B27" s="1480" t="s">
        <v>435</v>
      </c>
      <c r="C27" s="1481"/>
      <c r="D27" s="1481"/>
      <c r="E27" s="1481"/>
      <c r="F27" s="1481"/>
      <c r="G27" s="1481"/>
      <c r="H27" s="1481"/>
      <c r="I27" s="1481"/>
      <c r="J27" s="1481"/>
      <c r="K27" s="1482"/>
      <c r="L27" s="1470" t="s">
        <v>115</v>
      </c>
      <c r="M27" s="1470"/>
      <c r="N27" s="1470"/>
      <c r="O27" s="1470"/>
      <c r="P27" s="1470"/>
      <c r="Q27" s="1470"/>
      <c r="R27" s="1470"/>
      <c r="S27" s="1470"/>
      <c r="T27" s="1470"/>
      <c r="U27" s="1470"/>
    </row>
    <row r="28" spans="1:35" ht="21.75" customHeight="1" x14ac:dyDescent="0.15">
      <c r="A28" s="62"/>
      <c r="B28" s="1467" t="s">
        <v>436</v>
      </c>
      <c r="C28" s="1468"/>
      <c r="D28" s="1468"/>
      <c r="E28" s="1468"/>
      <c r="F28" s="1468"/>
      <c r="G28" s="1468"/>
      <c r="H28" s="1468"/>
      <c r="I28" s="1468"/>
      <c r="J28" s="1468"/>
      <c r="K28" s="1469"/>
      <c r="L28" s="1470"/>
      <c r="M28" s="1470"/>
      <c r="N28" s="1470"/>
      <c r="O28" s="1470"/>
      <c r="P28" s="1470"/>
      <c r="Q28" s="1470"/>
      <c r="R28" s="1470"/>
      <c r="S28" s="1470"/>
      <c r="T28" s="1470"/>
      <c r="U28" s="1470"/>
    </row>
    <row r="29" spans="1:35" ht="21.75" customHeight="1" x14ac:dyDescent="0.15">
      <c r="A29" s="62"/>
      <c r="B29" s="1467" t="s">
        <v>437</v>
      </c>
      <c r="C29" s="1468"/>
      <c r="D29" s="1468"/>
      <c r="E29" s="1468"/>
      <c r="F29" s="1468"/>
      <c r="G29" s="1468"/>
      <c r="H29" s="1468"/>
      <c r="I29" s="1468"/>
      <c r="J29" s="1468"/>
      <c r="K29" s="1469"/>
      <c r="L29" s="1492"/>
      <c r="M29" s="1492"/>
      <c r="N29" s="1492"/>
      <c r="O29" s="1492"/>
      <c r="P29" s="1492"/>
      <c r="Q29" s="1492"/>
      <c r="R29" s="1492"/>
      <c r="S29" s="1492"/>
      <c r="T29" s="1492"/>
      <c r="U29" s="1492"/>
    </row>
    <row r="30" spans="1:35" ht="21.75" customHeight="1" x14ac:dyDescent="0.15">
      <c r="A30" s="62"/>
    </row>
    <row r="31" spans="1:35" s="2" customFormat="1" ht="24.75" customHeight="1" x14ac:dyDescent="0.15">
      <c r="B31" s="896" t="s">
        <v>211</v>
      </c>
      <c r="C31" s="1405" t="s">
        <v>212</v>
      </c>
      <c r="D31" s="1406"/>
      <c r="E31" s="1407"/>
      <c r="F31" s="1098" t="s">
        <v>213</v>
      </c>
      <c r="G31" s="1408"/>
      <c r="H31" s="1099"/>
      <c r="I31" s="1098" t="s">
        <v>214</v>
      </c>
      <c r="J31" s="1408"/>
      <c r="K31" s="1408"/>
      <c r="L31" s="1099"/>
      <c r="N31" s="1483" t="s">
        <v>438</v>
      </c>
      <c r="O31" s="1484"/>
      <c r="P31" s="1484"/>
      <c r="Q31" s="1484"/>
      <c r="R31" s="1484"/>
      <c r="S31" s="1484"/>
      <c r="T31" s="1484"/>
      <c r="U31" s="1484"/>
      <c r="V31" s="1484"/>
      <c r="W31" s="1485"/>
      <c r="Z31" s="243"/>
      <c r="AA31" s="243"/>
      <c r="AB31" s="243"/>
      <c r="AC31" s="243"/>
      <c r="AD31" s="243"/>
      <c r="AE31" s="243"/>
      <c r="AF31" s="243"/>
      <c r="AG31" s="243"/>
      <c r="AH31" s="243"/>
      <c r="AI31" s="243"/>
    </row>
    <row r="32" spans="1:35" s="2" customFormat="1" ht="12" customHeight="1" x14ac:dyDescent="0.15">
      <c r="A32" s="64"/>
      <c r="B32" s="1322" t="s">
        <v>179</v>
      </c>
      <c r="C32" s="1401"/>
      <c r="D32" s="1401"/>
      <c r="E32" s="1401"/>
      <c r="F32" s="1324"/>
      <c r="G32" s="1325"/>
      <c r="H32" s="65"/>
      <c r="I32" s="1326">
        <f t="shared" ref="I32:I37" si="1">INT(C32*F32/10)</f>
        <v>0</v>
      </c>
      <c r="J32" s="1326"/>
      <c r="K32" s="1326"/>
      <c r="L32" s="1326"/>
      <c r="N32" s="1486"/>
      <c r="O32" s="1487"/>
      <c r="P32" s="1487"/>
      <c r="Q32" s="1487"/>
      <c r="R32" s="1487"/>
      <c r="S32" s="1487"/>
      <c r="T32" s="1487"/>
      <c r="U32" s="1487"/>
      <c r="V32" s="1487"/>
      <c r="W32" s="1488"/>
      <c r="Z32" s="243"/>
      <c r="AA32" s="243"/>
      <c r="AB32" s="243"/>
      <c r="AC32" s="243"/>
      <c r="AD32" s="243"/>
      <c r="AE32" s="243"/>
      <c r="AF32" s="243"/>
      <c r="AG32" s="243"/>
      <c r="AH32" s="243"/>
      <c r="AI32" s="243"/>
    </row>
    <row r="33" spans="1:35" s="2" customFormat="1" ht="24.75" customHeight="1" x14ac:dyDescent="0.15">
      <c r="A33" s="64"/>
      <c r="B33" s="1306"/>
      <c r="C33" s="1434">
        <v>10000</v>
      </c>
      <c r="D33" s="1435"/>
      <c r="E33" s="1436"/>
      <c r="F33" s="1337">
        <v>300</v>
      </c>
      <c r="G33" s="1338"/>
      <c r="H33" s="148" t="s">
        <v>216</v>
      </c>
      <c r="I33" s="1339">
        <f t="shared" si="1"/>
        <v>300000</v>
      </c>
      <c r="J33" s="1340"/>
      <c r="K33" s="1340"/>
      <c r="L33" s="1320"/>
      <c r="N33" s="1486"/>
      <c r="O33" s="1487"/>
      <c r="P33" s="1487"/>
      <c r="Q33" s="1487"/>
      <c r="R33" s="1487"/>
      <c r="S33" s="1487"/>
      <c r="T33" s="1487"/>
      <c r="U33" s="1487"/>
      <c r="V33" s="1487"/>
      <c r="W33" s="1488"/>
      <c r="Z33" s="243"/>
      <c r="AA33" s="243"/>
      <c r="AB33" s="243"/>
      <c r="AC33" s="243"/>
      <c r="AD33" s="243"/>
      <c r="AE33" s="243"/>
      <c r="AF33" s="243"/>
      <c r="AG33" s="243"/>
      <c r="AH33" s="243"/>
      <c r="AI33" s="243"/>
    </row>
    <row r="34" spans="1:35" s="2" customFormat="1" ht="12" customHeight="1" x14ac:dyDescent="0.15">
      <c r="A34" s="64"/>
      <c r="B34" s="1322" t="s">
        <v>217</v>
      </c>
      <c r="C34" s="1401"/>
      <c r="D34" s="1401"/>
      <c r="E34" s="1401"/>
      <c r="F34" s="1324"/>
      <c r="G34" s="1325"/>
      <c r="H34" s="65"/>
      <c r="I34" s="1326">
        <f t="shared" si="1"/>
        <v>0</v>
      </c>
      <c r="J34" s="1326"/>
      <c r="K34" s="1326"/>
      <c r="L34" s="1326"/>
      <c r="N34" s="1486"/>
      <c r="O34" s="1487"/>
      <c r="P34" s="1487"/>
      <c r="Q34" s="1487"/>
      <c r="R34" s="1487"/>
      <c r="S34" s="1487"/>
      <c r="T34" s="1487"/>
      <c r="U34" s="1487"/>
      <c r="V34" s="1487"/>
      <c r="W34" s="1488"/>
      <c r="Z34" s="243"/>
      <c r="AA34" s="243"/>
      <c r="AB34" s="243"/>
      <c r="AC34" s="243"/>
      <c r="AD34" s="243"/>
      <c r="AE34" s="243"/>
      <c r="AF34" s="243"/>
      <c r="AG34" s="243"/>
      <c r="AH34" s="243"/>
      <c r="AI34" s="243"/>
    </row>
    <row r="35" spans="1:35" s="2" customFormat="1" ht="24.75" customHeight="1" x14ac:dyDescent="0.15">
      <c r="A35" s="64"/>
      <c r="B35" s="1306"/>
      <c r="C35" s="1434">
        <v>1000</v>
      </c>
      <c r="D35" s="1435"/>
      <c r="E35" s="1436"/>
      <c r="F35" s="1337">
        <v>180</v>
      </c>
      <c r="G35" s="1338"/>
      <c r="H35" s="148" t="s">
        <v>216</v>
      </c>
      <c r="I35" s="1339">
        <f t="shared" si="1"/>
        <v>18000</v>
      </c>
      <c r="J35" s="1340"/>
      <c r="K35" s="1340"/>
      <c r="L35" s="1320"/>
      <c r="N35" s="1486"/>
      <c r="O35" s="1487"/>
      <c r="P35" s="1487"/>
      <c r="Q35" s="1487"/>
      <c r="R35" s="1487"/>
      <c r="S35" s="1487"/>
      <c r="T35" s="1487"/>
      <c r="U35" s="1487"/>
      <c r="V35" s="1487"/>
      <c r="W35" s="1488"/>
      <c r="Z35" s="243"/>
      <c r="AA35" s="243"/>
      <c r="AB35" s="243"/>
      <c r="AC35" s="243"/>
      <c r="AD35" s="243"/>
      <c r="AE35" s="243"/>
      <c r="AF35" s="243"/>
      <c r="AG35" s="243"/>
      <c r="AH35" s="243"/>
      <c r="AI35" s="243"/>
    </row>
    <row r="36" spans="1:35" s="2" customFormat="1" ht="12" customHeight="1" x14ac:dyDescent="0.15">
      <c r="A36" s="64"/>
      <c r="B36" s="1322" t="s">
        <v>219</v>
      </c>
      <c r="C36" s="1401"/>
      <c r="D36" s="1401"/>
      <c r="E36" s="1401"/>
      <c r="F36" s="1324"/>
      <c r="G36" s="1325"/>
      <c r="H36" s="65"/>
      <c r="I36" s="1326">
        <f t="shared" si="1"/>
        <v>0</v>
      </c>
      <c r="J36" s="1326"/>
      <c r="K36" s="1326"/>
      <c r="L36" s="1326"/>
      <c r="N36" s="1486"/>
      <c r="O36" s="1487"/>
      <c r="P36" s="1487"/>
      <c r="Q36" s="1487"/>
      <c r="R36" s="1487"/>
      <c r="S36" s="1487"/>
      <c r="T36" s="1487"/>
      <c r="U36" s="1487"/>
      <c r="V36" s="1487"/>
      <c r="W36" s="1488"/>
      <c r="Z36" s="243"/>
      <c r="AA36" s="243"/>
      <c r="AB36" s="243"/>
      <c r="AC36" s="243"/>
      <c r="AD36" s="243"/>
      <c r="AE36" s="243"/>
      <c r="AF36" s="243"/>
      <c r="AG36" s="243"/>
      <c r="AH36" s="243"/>
      <c r="AI36" s="243"/>
    </row>
    <row r="37" spans="1:35" s="2" customFormat="1" ht="24.75" customHeight="1" thickBot="1" x14ac:dyDescent="0.2">
      <c r="B37" s="1305"/>
      <c r="C37" s="1460">
        <v>100</v>
      </c>
      <c r="D37" s="1461"/>
      <c r="E37" s="1462"/>
      <c r="F37" s="1330">
        <v>30</v>
      </c>
      <c r="G37" s="1331"/>
      <c r="H37" s="149" t="s">
        <v>216</v>
      </c>
      <c r="I37" s="1463">
        <f t="shared" si="1"/>
        <v>300</v>
      </c>
      <c r="J37" s="1464"/>
      <c r="K37" s="1464"/>
      <c r="L37" s="1465"/>
      <c r="N37" s="1489"/>
      <c r="O37" s="1490"/>
      <c r="P37" s="1490"/>
      <c r="Q37" s="1490"/>
      <c r="R37" s="1490"/>
      <c r="S37" s="1490"/>
      <c r="T37" s="1490"/>
      <c r="U37" s="1490"/>
      <c r="V37" s="1490"/>
      <c r="W37" s="1491"/>
      <c r="Z37" s="243"/>
      <c r="AA37" s="243"/>
      <c r="AB37" s="243"/>
      <c r="AC37" s="243"/>
      <c r="AD37" s="243"/>
      <c r="AE37" s="243"/>
      <c r="AF37" s="243"/>
      <c r="AG37" s="243"/>
      <c r="AH37" s="243"/>
      <c r="AI37" s="243"/>
    </row>
    <row r="38" spans="1:35" s="2" customFormat="1" ht="12" customHeight="1" thickTop="1" x14ac:dyDescent="0.15">
      <c r="B38" s="1446" t="s">
        <v>222</v>
      </c>
      <c r="C38" s="1447">
        <f>INT(SUM(C32,C34,C36))</f>
        <v>0</v>
      </c>
      <c r="D38" s="1448"/>
      <c r="E38" s="1448"/>
      <c r="F38" s="1449"/>
      <c r="G38" s="1450"/>
      <c r="H38" s="1451"/>
      <c r="I38" s="1455">
        <f>SUM(I32,I34,I36)</f>
        <v>0</v>
      </c>
      <c r="J38" s="1455"/>
      <c r="K38" s="1455"/>
      <c r="L38" s="1456"/>
      <c r="N38" s="243"/>
      <c r="O38" s="243"/>
      <c r="P38" s="243"/>
      <c r="Q38" s="243"/>
      <c r="R38" s="243"/>
      <c r="S38" s="243"/>
      <c r="T38" s="243"/>
      <c r="U38" s="243"/>
      <c r="V38" s="243"/>
      <c r="W38" s="243"/>
      <c r="Z38" s="243"/>
      <c r="AA38" s="243"/>
      <c r="AB38" s="243"/>
      <c r="AC38" s="243"/>
      <c r="AD38" s="243"/>
      <c r="AE38" s="243"/>
      <c r="AF38" s="243"/>
      <c r="AG38" s="243"/>
      <c r="AH38" s="243"/>
      <c r="AI38" s="243"/>
    </row>
    <row r="39" spans="1:35" s="2" customFormat="1" ht="24.75" customHeight="1" x14ac:dyDescent="0.15">
      <c r="B39" s="1306"/>
      <c r="C39" s="1457">
        <f>INT(SUM(C33,C35,C37))</f>
        <v>11100</v>
      </c>
      <c r="D39" s="1458"/>
      <c r="E39" s="1459"/>
      <c r="F39" s="1452"/>
      <c r="G39" s="1453"/>
      <c r="H39" s="1454"/>
      <c r="I39" s="1339">
        <f>SUM(I33,I35,I37)</f>
        <v>318300</v>
      </c>
      <c r="J39" s="1340"/>
      <c r="K39" s="1340"/>
      <c r="L39" s="1320"/>
      <c r="N39" s="243"/>
      <c r="O39" s="243"/>
      <c r="P39" s="243"/>
      <c r="Q39" s="243"/>
      <c r="R39" s="243"/>
      <c r="S39" s="243"/>
      <c r="T39" s="243"/>
      <c r="U39" s="243"/>
      <c r="V39" s="243"/>
      <c r="W39" s="243"/>
      <c r="Z39" s="243"/>
      <c r="AA39" s="243"/>
      <c r="AB39" s="243"/>
      <c r="AC39" s="243"/>
      <c r="AD39" s="243"/>
      <c r="AE39" s="243"/>
      <c r="AF39" s="243"/>
      <c r="AG39" s="243"/>
      <c r="AH39" s="243"/>
      <c r="AI39" s="243"/>
    </row>
    <row r="40" spans="1:35" ht="28.5" customHeight="1" x14ac:dyDescent="0.15">
      <c r="B40" s="1431" t="s">
        <v>439</v>
      </c>
      <c r="C40" s="1431"/>
      <c r="D40" s="1431"/>
      <c r="E40" s="1431"/>
      <c r="F40" s="1431"/>
      <c r="G40" s="1431"/>
      <c r="H40" s="1431"/>
      <c r="I40" s="1431"/>
      <c r="J40" s="1431"/>
      <c r="K40" s="1431"/>
      <c r="L40" s="1431"/>
      <c r="N40" s="243"/>
      <c r="O40" s="243"/>
      <c r="P40" s="243"/>
      <c r="Q40" s="243"/>
      <c r="R40" s="243"/>
      <c r="S40" s="243"/>
      <c r="T40" s="243"/>
      <c r="U40" s="243"/>
      <c r="V40" s="243"/>
      <c r="W40" s="243"/>
      <c r="Z40" s="243"/>
      <c r="AA40" s="243"/>
      <c r="AB40" s="243"/>
      <c r="AC40" s="243"/>
      <c r="AD40" s="243"/>
      <c r="AE40" s="243"/>
      <c r="AF40" s="243"/>
      <c r="AG40" s="243"/>
      <c r="AH40" s="243"/>
      <c r="AI40" s="243"/>
    </row>
    <row r="41" spans="1:35" ht="11.25" customHeight="1" x14ac:dyDescent="0.15">
      <c r="B41" s="920"/>
      <c r="C41" s="920"/>
      <c r="D41" s="920"/>
      <c r="E41" s="920"/>
      <c r="F41" s="920"/>
      <c r="G41" s="920"/>
      <c r="H41" s="920"/>
      <c r="I41" s="920"/>
      <c r="J41" s="920"/>
      <c r="K41" s="920"/>
      <c r="L41" s="920"/>
      <c r="N41" s="243"/>
      <c r="O41" s="243"/>
      <c r="P41" s="243"/>
      <c r="Q41" s="243"/>
      <c r="R41" s="243"/>
      <c r="S41" s="243"/>
      <c r="T41" s="243"/>
      <c r="U41" s="243"/>
      <c r="V41" s="243"/>
      <c r="W41" s="243"/>
    </row>
    <row r="42" spans="1:35" ht="21" customHeight="1" x14ac:dyDescent="0.15">
      <c r="A42" s="1432" t="s">
        <v>440</v>
      </c>
      <c r="B42" s="1432"/>
      <c r="C42" s="1432"/>
      <c r="D42" s="1432"/>
      <c r="E42" s="1432"/>
      <c r="F42" s="1432"/>
      <c r="G42" s="1432"/>
      <c r="H42" s="1432"/>
      <c r="I42" s="1432"/>
      <c r="J42" s="1432"/>
      <c r="K42" s="1432"/>
      <c r="L42" s="1432"/>
      <c r="M42" s="1432"/>
      <c r="N42" s="1432"/>
      <c r="O42" s="1432"/>
      <c r="P42" s="1432"/>
      <c r="Q42" s="1432"/>
      <c r="R42" s="243"/>
      <c r="S42" s="243"/>
      <c r="T42" s="243"/>
      <c r="U42" s="243"/>
      <c r="V42" s="243"/>
      <c r="W42" s="243"/>
    </row>
    <row r="43" spans="1:35" ht="21" customHeight="1" x14ac:dyDescent="0.15">
      <c r="A43" s="62"/>
      <c r="B43" s="152" t="s">
        <v>441</v>
      </c>
      <c r="P43" s="888"/>
      <c r="Q43" s="888"/>
      <c r="R43" s="888"/>
      <c r="S43" s="888"/>
      <c r="T43" s="888"/>
      <c r="U43" s="888"/>
      <c r="V43" s="888"/>
      <c r="W43" s="888"/>
    </row>
    <row r="44" spans="1:35" ht="21" customHeight="1" x14ac:dyDescent="0.15">
      <c r="A44" s="62"/>
      <c r="B44" s="16" t="s">
        <v>442</v>
      </c>
      <c r="C44" s="19"/>
      <c r="D44" s="19"/>
      <c r="E44" s="19"/>
      <c r="F44" s="19"/>
      <c r="M44" s="1497" t="s">
        <v>115</v>
      </c>
      <c r="N44" s="1498"/>
      <c r="P44" s="888"/>
      <c r="Q44" s="888"/>
      <c r="R44" s="888"/>
      <c r="S44" s="888"/>
      <c r="T44" s="888"/>
      <c r="U44" s="888"/>
      <c r="V44" s="888"/>
      <c r="W44" s="888"/>
    </row>
    <row r="45" spans="1:35" ht="21" customHeight="1" x14ac:dyDescent="0.15">
      <c r="A45" s="62"/>
      <c r="B45" s="16" t="s">
        <v>443</v>
      </c>
      <c r="C45" s="16"/>
      <c r="D45" s="16"/>
      <c r="E45" s="16"/>
      <c r="F45" s="19"/>
      <c r="L45" s="2"/>
      <c r="M45" s="2"/>
      <c r="P45" s="906"/>
      <c r="Q45" s="906"/>
      <c r="R45" s="906"/>
      <c r="S45" s="906"/>
      <c r="T45" s="906"/>
      <c r="U45" s="906"/>
      <c r="V45" s="906"/>
      <c r="W45" s="906"/>
    </row>
    <row r="46" spans="1:35" ht="21" customHeight="1" x14ac:dyDescent="0.15">
      <c r="A46" s="62"/>
      <c r="B46" s="5" t="s">
        <v>444</v>
      </c>
      <c r="C46" s="2" t="s">
        <v>445</v>
      </c>
      <c r="D46" s="2"/>
      <c r="E46" s="2"/>
    </row>
    <row r="47" spans="1:35" s="2" customFormat="1" ht="21" customHeight="1" x14ac:dyDescent="0.15">
      <c r="A47" s="117"/>
      <c r="B47" s="153"/>
      <c r="E47" s="2" t="s">
        <v>446</v>
      </c>
      <c r="H47" s="2" t="s">
        <v>447</v>
      </c>
      <c r="I47" s="1499">
        <v>40</v>
      </c>
      <c r="J47" s="1500"/>
      <c r="K47" s="1501" t="s">
        <v>448</v>
      </c>
      <c r="L47" s="1502"/>
      <c r="M47" s="1503">
        <v>1</v>
      </c>
      <c r="N47" s="1504"/>
      <c r="O47" s="154" t="s">
        <v>449</v>
      </c>
      <c r="P47" s="1505">
        <f>I47+M47</f>
        <v>41</v>
      </c>
      <c r="Q47" s="1505"/>
      <c r="R47" s="1505"/>
      <c r="S47" s="1505"/>
      <c r="U47" s="906"/>
    </row>
    <row r="48" spans="1:35" s="2" customFormat="1" ht="21" customHeight="1" x14ac:dyDescent="0.15">
      <c r="A48" s="117"/>
      <c r="B48" s="153"/>
      <c r="E48" s="2" t="s">
        <v>450</v>
      </c>
      <c r="H48" s="2" t="s">
        <v>447</v>
      </c>
      <c r="I48" s="1499">
        <v>25</v>
      </c>
      <c r="J48" s="1500"/>
      <c r="K48" s="1501" t="s">
        <v>448</v>
      </c>
      <c r="L48" s="1502"/>
      <c r="M48" s="1503">
        <v>5</v>
      </c>
      <c r="N48" s="1504"/>
      <c r="O48" s="154" t="s">
        <v>449</v>
      </c>
      <c r="P48" s="1505">
        <f>I48+M48</f>
        <v>30</v>
      </c>
      <c r="Q48" s="1505"/>
      <c r="R48" s="1505"/>
      <c r="S48" s="1505"/>
      <c r="U48" s="2" t="s">
        <v>451</v>
      </c>
    </row>
    <row r="49" spans="1:35" ht="5.25" customHeight="1" x14ac:dyDescent="0.15">
      <c r="A49" s="62"/>
      <c r="B49" s="5"/>
      <c r="D49" s="2"/>
      <c r="H49" s="112"/>
      <c r="L49" s="155"/>
      <c r="M49" s="155"/>
      <c r="O49" s="2"/>
      <c r="S49" s="156"/>
      <c r="T49" s="156"/>
      <c r="V49" s="2"/>
    </row>
    <row r="50" spans="1:35" s="2" customFormat="1" ht="21.75" customHeight="1" x14ac:dyDescent="0.15">
      <c r="A50" s="117"/>
      <c r="B50" s="153"/>
      <c r="E50" s="2" t="s">
        <v>222</v>
      </c>
      <c r="H50" s="2" t="s">
        <v>447</v>
      </c>
      <c r="I50" s="1495">
        <f>I47+I48</f>
        <v>65</v>
      </c>
      <c r="J50" s="1496"/>
      <c r="K50" s="1501" t="s">
        <v>448</v>
      </c>
      <c r="L50" s="1502"/>
      <c r="M50" s="1514">
        <f>M47+M48</f>
        <v>6</v>
      </c>
      <c r="N50" s="1515"/>
      <c r="O50" s="154" t="s">
        <v>449</v>
      </c>
      <c r="P50" s="1505">
        <f>I50+M50</f>
        <v>71</v>
      </c>
      <c r="Q50" s="1505"/>
      <c r="R50" s="1505"/>
      <c r="S50" s="1505"/>
      <c r="U50" s="2" t="s">
        <v>452</v>
      </c>
    </row>
    <row r="51" spans="1:35" ht="6" customHeight="1" x14ac:dyDescent="0.15">
      <c r="A51" s="62"/>
      <c r="B51" s="5"/>
      <c r="E51" s="2"/>
      <c r="H51" s="112"/>
      <c r="I51" s="155"/>
      <c r="J51" s="155"/>
      <c r="L51" s="2"/>
      <c r="N51" s="156"/>
      <c r="O51" s="156"/>
      <c r="R51" s="2"/>
      <c r="U51" s="906"/>
    </row>
    <row r="52" spans="1:35" s="2" customFormat="1" ht="21.75" customHeight="1" x14ac:dyDescent="0.15">
      <c r="A52" s="117"/>
      <c r="B52" s="153" t="s">
        <v>444</v>
      </c>
      <c r="C52" s="114" t="s">
        <v>453</v>
      </c>
      <c r="D52" s="906"/>
      <c r="E52" s="906"/>
      <c r="F52" s="906"/>
      <c r="G52" s="1506">
        <f>IFERROR(P48/P50,"%")</f>
        <v>0.42253521126760563</v>
      </c>
      <c r="H52" s="1507"/>
      <c r="J52" s="154" t="s">
        <v>454</v>
      </c>
      <c r="K52" s="157"/>
      <c r="L52" s="157"/>
      <c r="R52" s="158"/>
      <c r="S52" s="158"/>
      <c r="T52" s="906"/>
      <c r="U52" s="906"/>
    </row>
    <row r="53" spans="1:35" s="2" customFormat="1" ht="18.75" customHeight="1" x14ac:dyDescent="0.15">
      <c r="A53" s="117"/>
      <c r="B53" s="16" t="s">
        <v>455</v>
      </c>
      <c r="C53" s="16"/>
      <c r="D53" s="16"/>
      <c r="E53" s="16"/>
      <c r="F53" s="16"/>
      <c r="G53" s="16"/>
      <c r="H53" s="16"/>
      <c r="I53" s="16"/>
      <c r="J53" s="16"/>
      <c r="K53" s="16"/>
      <c r="L53" s="16"/>
      <c r="M53" s="16"/>
      <c r="N53" s="16"/>
      <c r="O53" s="16"/>
    </row>
    <row r="54" spans="1:35" s="2" customFormat="1" ht="21.75" customHeight="1" x14ac:dyDescent="0.15">
      <c r="A54" s="117"/>
      <c r="C54" s="1493" t="s">
        <v>456</v>
      </c>
      <c r="D54" s="1494"/>
      <c r="E54" s="1495">
        <f>I50</f>
        <v>65</v>
      </c>
      <c r="F54" s="1496"/>
      <c r="G54" s="1508" t="s">
        <v>457</v>
      </c>
      <c r="H54" s="1509"/>
      <c r="I54" s="1509"/>
      <c r="J54" s="1509"/>
      <c r="K54" s="1509"/>
      <c r="L54" s="1509"/>
      <c r="M54" s="1509"/>
      <c r="N54" s="1509"/>
      <c r="O54" s="1509"/>
      <c r="P54" s="1509"/>
      <c r="Q54" s="1499">
        <v>41</v>
      </c>
      <c r="R54" s="1500"/>
      <c r="Y54" s="159"/>
    </row>
    <row r="55" spans="1:35" s="2" customFormat="1" ht="21.75" customHeight="1" x14ac:dyDescent="0.15">
      <c r="A55" s="117"/>
      <c r="C55" s="16" t="s">
        <v>449</v>
      </c>
      <c r="D55" s="1510" t="s">
        <v>458</v>
      </c>
      <c r="E55" s="1510"/>
      <c r="F55" s="1510"/>
      <c r="G55" s="1510"/>
      <c r="H55" s="1510"/>
      <c r="I55" s="1510"/>
      <c r="J55" s="1511"/>
      <c r="K55" s="1512">
        <f>E54+Q54</f>
        <v>106</v>
      </c>
      <c r="L55" s="1512"/>
      <c r="M55" s="1513" t="s">
        <v>459</v>
      </c>
      <c r="N55" s="1493"/>
      <c r="O55" s="1493"/>
      <c r="P55" s="1493"/>
      <c r="Q55" s="1494"/>
      <c r="R55" s="1495">
        <f>ROUNDUP(K55*0.8,0)</f>
        <v>85</v>
      </c>
      <c r="S55" s="1496"/>
      <c r="T55" s="16" t="s">
        <v>460</v>
      </c>
    </row>
    <row r="56" spans="1:35" s="2" customFormat="1" ht="21.75" customHeight="1" x14ac:dyDescent="0.15">
      <c r="A56" s="117"/>
      <c r="B56" s="160"/>
      <c r="C56" s="16" t="s">
        <v>461</v>
      </c>
      <c r="D56" s="16"/>
      <c r="E56" s="16"/>
      <c r="F56" s="161"/>
      <c r="G56" s="16"/>
      <c r="H56" s="16"/>
      <c r="I56" s="16"/>
      <c r="J56" s="16"/>
      <c r="K56" s="16"/>
      <c r="L56" s="16"/>
      <c r="M56" s="16"/>
      <c r="N56" s="16"/>
      <c r="O56" s="16"/>
      <c r="P56" s="16"/>
      <c r="Q56" s="16"/>
      <c r="R56" s="16"/>
      <c r="S56" s="16"/>
      <c r="T56" s="16"/>
      <c r="U56" s="16"/>
      <c r="V56" s="16"/>
    </row>
    <row r="57" spans="1:35" s="2" customFormat="1" ht="18.75" customHeight="1" x14ac:dyDescent="0.15">
      <c r="A57" s="117"/>
      <c r="B57" s="16" t="s">
        <v>462</v>
      </c>
      <c r="C57" s="16"/>
      <c r="D57" s="16"/>
      <c r="E57" s="16"/>
      <c r="F57" s="16"/>
      <c r="G57" s="16"/>
      <c r="H57" s="240">
        <v>0</v>
      </c>
      <c r="I57" s="1510" t="s">
        <v>463</v>
      </c>
      <c r="J57" s="1510"/>
      <c r="K57" s="1510"/>
      <c r="L57" s="1510"/>
      <c r="M57" s="1510"/>
      <c r="N57" s="1510"/>
      <c r="O57" s="1510"/>
      <c r="P57" s="1510"/>
      <c r="Q57" s="1510"/>
      <c r="R57" s="1510"/>
      <c r="S57" s="1510"/>
      <c r="T57" s="1510"/>
      <c r="U57" s="1510"/>
      <c r="V57" s="1510"/>
    </row>
    <row r="58" spans="1:35" s="2" customFormat="1" ht="18.75" customHeight="1" x14ac:dyDescent="0.15">
      <c r="A58" s="117"/>
      <c r="B58" s="16" t="s">
        <v>464</v>
      </c>
      <c r="D58" s="16"/>
      <c r="E58" s="16"/>
      <c r="F58" s="16"/>
      <c r="G58" s="16"/>
      <c r="H58" s="16"/>
      <c r="I58" s="16"/>
      <c r="J58" s="16"/>
      <c r="K58" s="16"/>
      <c r="L58" s="16"/>
      <c r="M58" s="16"/>
      <c r="N58" s="16"/>
      <c r="O58" s="16"/>
    </row>
    <row r="59" spans="1:35" s="2" customFormat="1" ht="21.75" customHeight="1" x14ac:dyDescent="0.15">
      <c r="A59" s="117"/>
      <c r="C59" s="1493" t="s">
        <v>456</v>
      </c>
      <c r="D59" s="1494"/>
      <c r="E59" s="1495">
        <f>I50</f>
        <v>65</v>
      </c>
      <c r="F59" s="1496"/>
      <c r="G59" s="1508" t="s">
        <v>457</v>
      </c>
      <c r="H59" s="1509"/>
      <c r="I59" s="1509"/>
      <c r="J59" s="1509"/>
      <c r="K59" s="1509"/>
      <c r="L59" s="1509"/>
      <c r="M59" s="1509"/>
      <c r="N59" s="1509"/>
      <c r="O59" s="1509"/>
      <c r="P59" s="1509"/>
      <c r="Q59" s="1499">
        <v>0</v>
      </c>
      <c r="R59" s="1500"/>
      <c r="Y59" s="159"/>
    </row>
    <row r="60" spans="1:35" s="2" customFormat="1" ht="21.75" customHeight="1" x14ac:dyDescent="0.15">
      <c r="A60" s="117"/>
      <c r="C60" s="16" t="s">
        <v>449</v>
      </c>
      <c r="D60" s="1510" t="s">
        <v>458</v>
      </c>
      <c r="E60" s="1510"/>
      <c r="F60" s="1510"/>
      <c r="G60" s="1510"/>
      <c r="H60" s="1510"/>
      <c r="I60" s="1510"/>
      <c r="J60" s="1511"/>
      <c r="K60" s="1512">
        <f>E59+Q59</f>
        <v>65</v>
      </c>
      <c r="L60" s="1512"/>
      <c r="M60" s="1513" t="s">
        <v>465</v>
      </c>
      <c r="N60" s="1493"/>
      <c r="O60" s="1493"/>
      <c r="P60" s="1493"/>
      <c r="Q60" s="1494"/>
      <c r="R60" s="1495">
        <f>ROUNDUP(K60*0.6,0)</f>
        <v>39</v>
      </c>
      <c r="S60" s="1496"/>
      <c r="T60" s="16" t="s">
        <v>460</v>
      </c>
    </row>
    <row r="61" spans="1:35" s="2" customFormat="1" ht="21.75" customHeight="1" x14ac:dyDescent="0.15">
      <c r="A61" s="117"/>
      <c r="B61" s="160"/>
      <c r="C61" s="16" t="s">
        <v>466</v>
      </c>
      <c r="D61" s="16"/>
      <c r="E61" s="16"/>
      <c r="F61" s="161"/>
      <c r="G61" s="16"/>
      <c r="H61" s="16"/>
      <c r="I61" s="16"/>
      <c r="J61" s="16"/>
      <c r="K61" s="16"/>
      <c r="L61" s="16"/>
      <c r="M61" s="16"/>
      <c r="N61" s="16"/>
      <c r="O61" s="16"/>
      <c r="P61" s="16"/>
      <c r="Q61" s="16"/>
      <c r="R61" s="16"/>
      <c r="S61" s="16"/>
      <c r="T61" s="16"/>
      <c r="U61" s="16"/>
      <c r="V61" s="16"/>
    </row>
    <row r="62" spans="1:35" s="2" customFormat="1" ht="36.6" customHeight="1" x14ac:dyDescent="0.15">
      <c r="A62" s="117"/>
      <c r="B62" s="1149" t="s">
        <v>467</v>
      </c>
      <c r="C62" s="1149"/>
      <c r="D62" s="1149"/>
      <c r="E62" s="1149"/>
      <c r="F62" s="1149"/>
      <c r="G62" s="1149"/>
      <c r="H62" s="1149"/>
      <c r="I62" s="1149"/>
      <c r="J62" s="1149"/>
      <c r="K62" s="1149"/>
      <c r="L62" s="1149"/>
      <c r="M62" s="1149"/>
      <c r="N62" s="1149"/>
      <c r="O62" s="1149"/>
      <c r="P62" s="1149"/>
      <c r="Q62" s="1149"/>
      <c r="R62" s="1149"/>
      <c r="S62" s="1149"/>
      <c r="T62" s="1149"/>
      <c r="U62" s="1149"/>
      <c r="V62" s="1149"/>
      <c r="W62" s="888"/>
    </row>
    <row r="63" spans="1:35" s="2" customFormat="1" ht="22.5" customHeight="1" x14ac:dyDescent="0.15">
      <c r="B63" s="896" t="s">
        <v>211</v>
      </c>
      <c r="C63" s="1405" t="s">
        <v>212</v>
      </c>
      <c r="D63" s="1406"/>
      <c r="E63" s="1407"/>
      <c r="F63" s="1098" t="s">
        <v>213</v>
      </c>
      <c r="G63" s="1408"/>
      <c r="H63" s="1099"/>
      <c r="I63" s="1098" t="s">
        <v>214</v>
      </c>
      <c r="J63" s="1408"/>
      <c r="K63" s="1408"/>
      <c r="L63" s="1099"/>
      <c r="N63" s="1519" t="s">
        <v>468</v>
      </c>
      <c r="O63" s="1520"/>
      <c r="P63" s="1520"/>
      <c r="Q63" s="1520"/>
      <c r="R63" s="1520"/>
      <c r="S63" s="1520"/>
      <c r="T63" s="1520"/>
      <c r="U63" s="1520"/>
      <c r="V63" s="1521"/>
      <c r="W63" s="920"/>
      <c r="Z63" s="920"/>
      <c r="AA63" s="920"/>
      <c r="AB63" s="920"/>
      <c r="AC63" s="920"/>
      <c r="AD63" s="920"/>
      <c r="AE63" s="920"/>
      <c r="AF63" s="920"/>
      <c r="AG63" s="920"/>
      <c r="AH63" s="920"/>
      <c r="AI63" s="920"/>
    </row>
    <row r="64" spans="1:35" s="2" customFormat="1" ht="12" customHeight="1" x14ac:dyDescent="0.15">
      <c r="A64" s="64"/>
      <c r="B64" s="1322" t="s">
        <v>179</v>
      </c>
      <c r="C64" s="1401"/>
      <c r="D64" s="1401"/>
      <c r="E64" s="1401"/>
      <c r="F64" s="1324"/>
      <c r="G64" s="1325"/>
      <c r="H64" s="65"/>
      <c r="I64" s="1326">
        <f t="shared" ref="I64:I69" si="2">INT(C64*F64/10)</f>
        <v>0</v>
      </c>
      <c r="J64" s="1326"/>
      <c r="K64" s="1326"/>
      <c r="L64" s="1326"/>
      <c r="N64" s="1522"/>
      <c r="O64" s="1523"/>
      <c r="P64" s="1523"/>
      <c r="Q64" s="1523"/>
      <c r="R64" s="1523"/>
      <c r="S64" s="1523"/>
      <c r="T64" s="1523"/>
      <c r="U64" s="1523"/>
      <c r="V64" s="1524"/>
      <c r="W64" s="920"/>
      <c r="Z64" s="920"/>
      <c r="AA64" s="920"/>
      <c r="AB64" s="920"/>
      <c r="AC64" s="920"/>
      <c r="AD64" s="920"/>
      <c r="AE64" s="920"/>
      <c r="AF64" s="920"/>
      <c r="AG64" s="920"/>
      <c r="AH64" s="920"/>
      <c r="AI64" s="920"/>
    </row>
    <row r="65" spans="1:35" s="2" customFormat="1" ht="22.5" customHeight="1" x14ac:dyDescent="0.15">
      <c r="A65" s="64"/>
      <c r="B65" s="1306"/>
      <c r="C65" s="1434">
        <v>10000</v>
      </c>
      <c r="D65" s="1435"/>
      <c r="E65" s="1436"/>
      <c r="F65" s="1337">
        <v>300</v>
      </c>
      <c r="G65" s="1338"/>
      <c r="H65" s="148" t="s">
        <v>216</v>
      </c>
      <c r="I65" s="1339">
        <f t="shared" si="2"/>
        <v>300000</v>
      </c>
      <c r="J65" s="1340"/>
      <c r="K65" s="1340"/>
      <c r="L65" s="1320"/>
      <c r="N65" s="1522"/>
      <c r="O65" s="1523"/>
      <c r="P65" s="1523"/>
      <c r="Q65" s="1523"/>
      <c r="R65" s="1523"/>
      <c r="S65" s="1523"/>
      <c r="T65" s="1523"/>
      <c r="U65" s="1523"/>
      <c r="V65" s="1524"/>
      <c r="W65" s="920"/>
      <c r="Z65" s="920"/>
      <c r="AA65" s="920"/>
      <c r="AB65" s="920"/>
      <c r="AC65" s="920"/>
      <c r="AD65" s="920"/>
      <c r="AE65" s="920"/>
      <c r="AF65" s="920"/>
      <c r="AG65" s="920"/>
      <c r="AH65" s="920"/>
      <c r="AI65" s="920"/>
    </row>
    <row r="66" spans="1:35" s="2" customFormat="1" ht="12" customHeight="1" x14ac:dyDescent="0.15">
      <c r="A66" s="64"/>
      <c r="B66" s="1322" t="s">
        <v>217</v>
      </c>
      <c r="C66" s="1401"/>
      <c r="D66" s="1401"/>
      <c r="E66" s="1401"/>
      <c r="F66" s="1324"/>
      <c r="G66" s="1325"/>
      <c r="H66" s="65"/>
      <c r="I66" s="1326">
        <f t="shared" si="2"/>
        <v>0</v>
      </c>
      <c r="J66" s="1326"/>
      <c r="K66" s="1326"/>
      <c r="L66" s="1326"/>
      <c r="N66" s="1522"/>
      <c r="O66" s="1523"/>
      <c r="P66" s="1523"/>
      <c r="Q66" s="1523"/>
      <c r="R66" s="1523"/>
      <c r="S66" s="1523"/>
      <c r="T66" s="1523"/>
      <c r="U66" s="1523"/>
      <c r="V66" s="1524"/>
      <c r="W66" s="920"/>
      <c r="Z66" s="920"/>
      <c r="AA66" s="920"/>
      <c r="AB66" s="920"/>
      <c r="AC66" s="920"/>
      <c r="AD66" s="920"/>
      <c r="AE66" s="920"/>
      <c r="AF66" s="920"/>
      <c r="AG66" s="920"/>
      <c r="AH66" s="920"/>
      <c r="AI66" s="920"/>
    </row>
    <row r="67" spans="1:35" s="2" customFormat="1" ht="22.5" customHeight="1" x14ac:dyDescent="0.15">
      <c r="A67" s="64"/>
      <c r="B67" s="1306"/>
      <c r="C67" s="1434">
        <v>1000</v>
      </c>
      <c r="D67" s="1435"/>
      <c r="E67" s="1436"/>
      <c r="F67" s="1337">
        <v>180</v>
      </c>
      <c r="G67" s="1338"/>
      <c r="H67" s="148" t="s">
        <v>216</v>
      </c>
      <c r="I67" s="1339">
        <f t="shared" si="2"/>
        <v>18000</v>
      </c>
      <c r="J67" s="1340"/>
      <c r="K67" s="1340"/>
      <c r="L67" s="1320"/>
      <c r="N67" s="1522"/>
      <c r="O67" s="1523"/>
      <c r="P67" s="1523"/>
      <c r="Q67" s="1523"/>
      <c r="R67" s="1523"/>
      <c r="S67" s="1523"/>
      <c r="T67" s="1523"/>
      <c r="U67" s="1523"/>
      <c r="V67" s="1524"/>
      <c r="W67" s="920"/>
      <c r="Z67" s="920"/>
      <c r="AA67" s="920"/>
      <c r="AB67" s="920"/>
      <c r="AC67" s="920"/>
      <c r="AD67" s="920"/>
      <c r="AE67" s="920"/>
      <c r="AF67" s="920"/>
      <c r="AG67" s="920"/>
      <c r="AH67" s="920"/>
      <c r="AI67" s="920"/>
    </row>
    <row r="68" spans="1:35" s="2" customFormat="1" ht="12" customHeight="1" x14ac:dyDescent="0.15">
      <c r="A68" s="64"/>
      <c r="B68" s="1322" t="s">
        <v>219</v>
      </c>
      <c r="C68" s="1401"/>
      <c r="D68" s="1401"/>
      <c r="E68" s="1401"/>
      <c r="F68" s="1324"/>
      <c r="G68" s="1325"/>
      <c r="H68" s="65"/>
      <c r="I68" s="1326">
        <f t="shared" si="2"/>
        <v>0</v>
      </c>
      <c r="J68" s="1326"/>
      <c r="K68" s="1326"/>
      <c r="L68" s="1326"/>
      <c r="N68" s="1522"/>
      <c r="O68" s="1523"/>
      <c r="P68" s="1523"/>
      <c r="Q68" s="1523"/>
      <c r="R68" s="1523"/>
      <c r="S68" s="1523"/>
      <c r="T68" s="1523"/>
      <c r="U68" s="1523"/>
      <c r="V68" s="1524"/>
      <c r="W68" s="920"/>
      <c r="Z68" s="920"/>
      <c r="AA68" s="920"/>
      <c r="AB68" s="920"/>
      <c r="AC68" s="920"/>
      <c r="AD68" s="920"/>
      <c r="AE68" s="920"/>
      <c r="AF68" s="920"/>
      <c r="AG68" s="920"/>
      <c r="AH68" s="920"/>
      <c r="AI68" s="920"/>
    </row>
    <row r="69" spans="1:35" s="2" customFormat="1" ht="22.5" customHeight="1" thickBot="1" x14ac:dyDescent="0.2">
      <c r="B69" s="1516"/>
      <c r="C69" s="1434">
        <v>100</v>
      </c>
      <c r="D69" s="1435"/>
      <c r="E69" s="1436"/>
      <c r="F69" s="1517">
        <v>30</v>
      </c>
      <c r="G69" s="1518"/>
      <c r="H69" s="162" t="s">
        <v>216</v>
      </c>
      <c r="I69" s="1339">
        <f t="shared" si="2"/>
        <v>300</v>
      </c>
      <c r="J69" s="1340"/>
      <c r="K69" s="1340"/>
      <c r="L69" s="1320"/>
      <c r="N69" s="1522"/>
      <c r="O69" s="1523"/>
      <c r="P69" s="1523"/>
      <c r="Q69" s="1523"/>
      <c r="R69" s="1523"/>
      <c r="S69" s="1523"/>
      <c r="T69" s="1523"/>
      <c r="U69" s="1523"/>
      <c r="V69" s="1524"/>
      <c r="W69" s="920"/>
      <c r="Z69" s="920"/>
      <c r="AA69" s="920"/>
      <c r="AB69" s="920"/>
      <c r="AC69" s="920"/>
      <c r="AD69" s="920"/>
      <c r="AE69" s="920"/>
      <c r="AF69" s="920"/>
      <c r="AG69" s="920"/>
      <c r="AH69" s="920"/>
      <c r="AI69" s="920"/>
    </row>
    <row r="70" spans="1:35" s="2" customFormat="1" ht="12" customHeight="1" thickTop="1" x14ac:dyDescent="0.15">
      <c r="B70" s="1446" t="s">
        <v>222</v>
      </c>
      <c r="C70" s="1447">
        <f>INT(SUM(C64,C66,C68))</f>
        <v>0</v>
      </c>
      <c r="D70" s="1448"/>
      <c r="E70" s="1528"/>
      <c r="F70" s="1529"/>
      <c r="G70" s="1530"/>
      <c r="H70" s="1531"/>
      <c r="I70" s="1532">
        <f>SUM(I64,I66,I68)</f>
        <v>0</v>
      </c>
      <c r="J70" s="1455"/>
      <c r="K70" s="1455"/>
      <c r="L70" s="1456"/>
      <c r="N70" s="1522"/>
      <c r="O70" s="1523"/>
      <c r="P70" s="1523"/>
      <c r="Q70" s="1523"/>
      <c r="R70" s="1523"/>
      <c r="S70" s="1523"/>
      <c r="T70" s="1523"/>
      <c r="U70" s="1523"/>
      <c r="V70" s="1524"/>
      <c r="W70" s="920"/>
      <c r="Z70" s="920"/>
      <c r="AA70" s="920"/>
      <c r="AB70" s="920"/>
      <c r="AC70" s="920"/>
      <c r="AD70" s="920"/>
      <c r="AE70" s="920"/>
      <c r="AF70" s="920"/>
      <c r="AG70" s="920"/>
      <c r="AH70" s="920"/>
      <c r="AI70" s="920"/>
    </row>
    <row r="71" spans="1:35" s="2" customFormat="1" ht="22.5" customHeight="1" x14ac:dyDescent="0.15">
      <c r="B71" s="1306"/>
      <c r="C71" s="1457">
        <f>INT(SUM(C65,C67,C69))</f>
        <v>11100</v>
      </c>
      <c r="D71" s="1458"/>
      <c r="E71" s="1459"/>
      <c r="F71" s="1452"/>
      <c r="G71" s="1453"/>
      <c r="H71" s="1454"/>
      <c r="I71" s="1339">
        <f>SUM(I65,I67,I69)</f>
        <v>318300</v>
      </c>
      <c r="J71" s="1340"/>
      <c r="K71" s="1340"/>
      <c r="L71" s="1320"/>
      <c r="N71" s="1522"/>
      <c r="O71" s="1523"/>
      <c r="P71" s="1523"/>
      <c r="Q71" s="1523"/>
      <c r="R71" s="1523"/>
      <c r="S71" s="1523"/>
      <c r="T71" s="1523"/>
      <c r="U71" s="1523"/>
      <c r="V71" s="1524"/>
      <c r="W71" s="920"/>
      <c r="Z71" s="920"/>
      <c r="AA71" s="920"/>
      <c r="AB71" s="920"/>
      <c r="AC71" s="920"/>
      <c r="AD71" s="920"/>
      <c r="AE71" s="920"/>
      <c r="AF71" s="920"/>
      <c r="AG71" s="920"/>
      <c r="AH71" s="920"/>
      <c r="AI71" s="920"/>
    </row>
    <row r="72" spans="1:35" s="2" customFormat="1" ht="25.5" customHeight="1" x14ac:dyDescent="0.15">
      <c r="B72" s="1431" t="s">
        <v>439</v>
      </c>
      <c r="C72" s="1431"/>
      <c r="D72" s="1431"/>
      <c r="E72" s="1431"/>
      <c r="F72" s="1431"/>
      <c r="G72" s="1431"/>
      <c r="H72" s="1431"/>
      <c r="I72" s="1431"/>
      <c r="J72" s="1431"/>
      <c r="K72" s="1431"/>
      <c r="L72" s="1431"/>
      <c r="N72" s="1525"/>
      <c r="O72" s="1526"/>
      <c r="P72" s="1526"/>
      <c r="Q72" s="1526"/>
      <c r="R72" s="1526"/>
      <c r="S72" s="1526"/>
      <c r="T72" s="1526"/>
      <c r="U72" s="1526"/>
      <c r="V72" s="1527"/>
      <c r="W72" s="920"/>
      <c r="Z72" s="920"/>
      <c r="AA72" s="920"/>
      <c r="AB72" s="920"/>
      <c r="AC72" s="920"/>
      <c r="AD72" s="920"/>
      <c r="AE72" s="920"/>
      <c r="AF72" s="920"/>
      <c r="AG72" s="920"/>
      <c r="AH72" s="920"/>
      <c r="AI72" s="920"/>
    </row>
    <row r="73" spans="1:35" s="2" customFormat="1" ht="20.25" customHeight="1" x14ac:dyDescent="0.15">
      <c r="B73" s="11"/>
      <c r="C73" s="150"/>
      <c r="D73" s="150"/>
      <c r="E73" s="150"/>
      <c r="F73" s="76"/>
      <c r="G73" s="76"/>
      <c r="H73" s="76"/>
      <c r="I73" s="69"/>
      <c r="J73" s="69"/>
      <c r="K73" s="69"/>
      <c r="L73" s="69"/>
      <c r="N73" s="920"/>
      <c r="O73" s="920"/>
      <c r="P73" s="920"/>
      <c r="Q73" s="920"/>
      <c r="R73" s="920"/>
      <c r="S73" s="920"/>
      <c r="T73" s="920"/>
      <c r="U73" s="920"/>
      <c r="V73" s="920"/>
      <c r="W73" s="920"/>
    </row>
    <row r="74" spans="1:35" ht="18.75" customHeight="1" x14ac:dyDescent="0.15">
      <c r="A74" s="1432" t="s">
        <v>469</v>
      </c>
      <c r="B74" s="1432"/>
      <c r="C74" s="1432"/>
      <c r="D74" s="1432"/>
      <c r="E74" s="1432"/>
      <c r="F74" s="1432"/>
      <c r="G74" s="1432"/>
      <c r="H74" s="1432"/>
      <c r="I74" s="1432"/>
      <c r="J74" s="1432"/>
      <c r="K74" s="1432"/>
      <c r="L74" s="1432"/>
      <c r="M74" s="1432"/>
      <c r="N74"/>
      <c r="O74"/>
      <c r="P74"/>
      <c r="Q74"/>
      <c r="R74"/>
      <c r="S74"/>
      <c r="T74"/>
      <c r="U74"/>
      <c r="V74"/>
      <c r="W74"/>
    </row>
    <row r="75" spans="1:35" customFormat="1" ht="27" customHeight="1" x14ac:dyDescent="0.15">
      <c r="B75" s="1036" t="s">
        <v>470</v>
      </c>
      <c r="C75" s="1036"/>
      <c r="D75" s="1036"/>
      <c r="E75" s="1036"/>
      <c r="F75" s="1036"/>
      <c r="G75" s="1036"/>
      <c r="H75" s="1036"/>
      <c r="I75" s="1433" t="s">
        <v>471</v>
      </c>
      <c r="J75" s="1433"/>
      <c r="K75" s="1433"/>
      <c r="L75" s="1433"/>
      <c r="M75" s="1036" t="s">
        <v>472</v>
      </c>
      <c r="N75" s="1036"/>
      <c r="O75" s="1036"/>
      <c r="P75" s="1036"/>
      <c r="Q75" s="8"/>
      <c r="R75" s="8"/>
      <c r="S75" s="8"/>
      <c r="T75" s="8"/>
      <c r="X75" s="8"/>
      <c r="Y75" s="8"/>
      <c r="Z75" s="8"/>
      <c r="AA75" s="8"/>
      <c r="AB75" s="8"/>
      <c r="AC75" s="8"/>
      <c r="AD75" s="8"/>
      <c r="AE75" s="8"/>
    </row>
    <row r="76" spans="1:35" customFormat="1" ht="33.75" customHeight="1" x14ac:dyDescent="0.15">
      <c r="B76" s="1427" t="s">
        <v>473</v>
      </c>
      <c r="C76" s="1428"/>
      <c r="D76" s="1428"/>
      <c r="E76" s="1428"/>
      <c r="F76" s="1428"/>
      <c r="G76" s="1428"/>
      <c r="H76" s="1428"/>
      <c r="I76" s="1429"/>
      <c r="J76" s="1429"/>
      <c r="K76" s="1429"/>
      <c r="L76" s="1429"/>
      <c r="M76" s="1430">
        <v>40000</v>
      </c>
      <c r="N76" s="1430"/>
      <c r="O76" s="1430"/>
      <c r="P76" s="1430"/>
      <c r="Q76" s="8"/>
      <c r="R76" s="8"/>
      <c r="S76" s="8"/>
      <c r="T76" s="8"/>
      <c r="X76" s="8"/>
      <c r="Y76" s="8"/>
      <c r="Z76" s="8"/>
      <c r="AA76" s="8"/>
      <c r="AB76" s="8"/>
      <c r="AC76" s="8"/>
      <c r="AD76" s="8"/>
      <c r="AE76" s="8"/>
    </row>
    <row r="77" spans="1:35" customFormat="1" ht="38.25" customHeight="1" x14ac:dyDescent="0.15">
      <c r="B77" s="1427" t="s">
        <v>474</v>
      </c>
      <c r="C77" s="1428"/>
      <c r="D77" s="1428"/>
      <c r="E77" s="1428"/>
      <c r="F77" s="1428"/>
      <c r="G77" s="1428"/>
      <c r="H77" s="1428"/>
      <c r="I77" s="1429"/>
      <c r="J77" s="1429"/>
      <c r="K77" s="1429"/>
      <c r="L77" s="1429"/>
      <c r="M77" s="1430">
        <v>80000</v>
      </c>
      <c r="N77" s="1430"/>
      <c r="O77" s="1430"/>
      <c r="P77" s="1430"/>
      <c r="Q77" s="8"/>
      <c r="R77" s="8"/>
      <c r="S77" s="8"/>
      <c r="T77" s="8"/>
      <c r="X77" s="8"/>
      <c r="Y77" s="8"/>
      <c r="Z77" s="8"/>
      <c r="AA77" s="8"/>
      <c r="AB77" s="8"/>
      <c r="AC77" s="8"/>
      <c r="AD77" s="8"/>
      <c r="AE77" s="8"/>
    </row>
    <row r="78" spans="1:35" customFormat="1" ht="32.25" customHeight="1" x14ac:dyDescent="0.15">
      <c r="B78" s="1428" t="s">
        <v>475</v>
      </c>
      <c r="C78" s="1428"/>
      <c r="D78" s="1428"/>
      <c r="E78" s="1428"/>
      <c r="F78" s="1428"/>
      <c r="G78" s="1428"/>
      <c r="H78" s="1428"/>
      <c r="I78" s="1429"/>
      <c r="J78" s="1429"/>
      <c r="K78" s="1429"/>
      <c r="L78" s="1429"/>
      <c r="M78" s="1430">
        <v>160000</v>
      </c>
      <c r="N78" s="1430"/>
      <c r="O78" s="1430"/>
      <c r="P78" s="1430"/>
      <c r="Q78" s="8"/>
      <c r="R78" s="8"/>
      <c r="S78" s="8"/>
      <c r="T78" s="8"/>
      <c r="X78" s="8"/>
      <c r="Y78" s="8"/>
      <c r="Z78" s="8"/>
      <c r="AA78" s="8"/>
      <c r="AB78" s="8"/>
      <c r="AC78" s="8"/>
      <c r="AD78" s="8"/>
      <c r="AE78" s="8"/>
    </row>
    <row r="79" spans="1:35" customFormat="1" ht="51.75" customHeight="1" x14ac:dyDescent="0.15">
      <c r="B79" s="984" t="s">
        <v>476</v>
      </c>
      <c r="C79" s="984"/>
      <c r="D79" s="984"/>
      <c r="E79" s="984"/>
      <c r="F79" s="984"/>
      <c r="G79" s="984"/>
      <c r="H79" s="984"/>
      <c r="I79" s="984"/>
      <c r="J79" s="984"/>
      <c r="K79" s="984"/>
      <c r="L79" s="984"/>
      <c r="M79" s="984"/>
      <c r="N79" s="984"/>
      <c r="O79" s="984"/>
      <c r="P79" s="984"/>
      <c r="Q79" s="984"/>
      <c r="R79" s="984"/>
      <c r="S79" s="984"/>
      <c r="T79" s="984"/>
      <c r="U79" s="984"/>
      <c r="V79" s="984"/>
    </row>
    <row r="80" spans="1:35" ht="33.75" customHeight="1" x14ac:dyDescent="0.15">
      <c r="B80" s="984" t="s">
        <v>477</v>
      </c>
      <c r="C80" s="984"/>
      <c r="D80" s="984"/>
      <c r="E80" s="984"/>
      <c r="F80" s="984"/>
      <c r="G80" s="984"/>
      <c r="H80" s="984"/>
      <c r="I80" s="984"/>
      <c r="J80" s="984"/>
      <c r="K80" s="984"/>
      <c r="L80" s="984"/>
      <c r="M80" s="984"/>
      <c r="N80" s="984"/>
      <c r="O80" s="984"/>
      <c r="P80" s="984"/>
      <c r="Q80" s="984"/>
      <c r="R80" s="984"/>
      <c r="S80" s="984"/>
      <c r="T80" s="984"/>
      <c r="U80" s="984"/>
      <c r="V80" s="984"/>
    </row>
    <row r="81" spans="1:23" ht="18.75" customHeight="1" x14ac:dyDescent="0.15">
      <c r="A81" s="1432" t="s">
        <v>478</v>
      </c>
      <c r="B81" s="1432"/>
      <c r="C81" s="1432"/>
      <c r="D81" s="1432"/>
      <c r="E81" s="1432"/>
      <c r="F81" s="1432"/>
      <c r="G81" s="1432"/>
      <c r="H81" s="1432"/>
      <c r="I81" s="1432"/>
      <c r="J81" s="1432"/>
      <c r="K81" s="1432"/>
      <c r="L81" s="1432"/>
      <c r="M81" s="1432"/>
      <c r="N81" s="1432"/>
      <c r="O81" s="1432"/>
      <c r="P81" s="1432"/>
      <c r="Q81" s="1432"/>
      <c r="R81"/>
      <c r="S81"/>
      <c r="T81"/>
      <c r="U81"/>
      <c r="V81"/>
      <c r="W81"/>
    </row>
    <row r="82" spans="1:23" ht="21" customHeight="1" x14ac:dyDescent="0.15">
      <c r="A82" s="62"/>
      <c r="B82" s="152" t="s">
        <v>441</v>
      </c>
      <c r="P82" s="888"/>
      <c r="Q82" s="888"/>
      <c r="R82" s="888"/>
      <c r="S82" s="888"/>
      <c r="T82" s="888"/>
      <c r="U82" s="888"/>
      <c r="V82" s="888"/>
      <c r="W82" s="888"/>
    </row>
    <row r="83" spans="1:23" ht="36.6" customHeight="1" x14ac:dyDescent="0.15">
      <c r="A83" s="62"/>
      <c r="B83" s="1539" t="s">
        <v>479</v>
      </c>
      <c r="C83" s="1540"/>
      <c r="D83" s="1540"/>
      <c r="E83" s="1540"/>
      <c r="F83" s="1540"/>
      <c r="G83" s="1540"/>
      <c r="H83" s="1540"/>
      <c r="I83" s="1540"/>
      <c r="J83" s="1540"/>
      <c r="K83" s="1540"/>
      <c r="L83" s="1540"/>
      <c r="M83" s="1540"/>
      <c r="N83" s="1540"/>
      <c r="O83" s="1540"/>
      <c r="P83" s="1540"/>
      <c r="Q83" s="1540"/>
      <c r="R83" s="1540"/>
      <c r="S83" s="1540"/>
      <c r="T83" s="1540"/>
      <c r="U83" s="1540"/>
      <c r="V83" s="1540"/>
      <c r="W83" s="888"/>
    </row>
    <row r="84" spans="1:23" ht="49.9" customHeight="1" x14ac:dyDescent="0.15">
      <c r="A84" s="62"/>
      <c r="B84" s="1539" t="s">
        <v>480</v>
      </c>
      <c r="C84" s="1540"/>
      <c r="D84" s="1540"/>
      <c r="E84" s="1540"/>
      <c r="F84" s="1540"/>
      <c r="G84" s="1540"/>
      <c r="H84" s="1540"/>
      <c r="I84" s="1540"/>
      <c r="J84" s="1540"/>
      <c r="K84" s="1540"/>
      <c r="L84" s="1540"/>
      <c r="M84" s="1540"/>
      <c r="N84" s="1540"/>
      <c r="O84" s="1540"/>
      <c r="P84" s="1540"/>
      <c r="Q84" s="1540"/>
      <c r="R84" s="1540"/>
      <c r="S84" s="1540"/>
      <c r="T84" s="1540"/>
      <c r="U84" s="1540"/>
      <c r="V84" s="1540"/>
      <c r="W84" s="888"/>
    </row>
    <row r="85" spans="1:23" ht="18" customHeight="1" x14ac:dyDescent="0.15">
      <c r="A85" s="62"/>
      <c r="B85" s="922"/>
      <c r="C85" s="923"/>
      <c r="D85" s="923"/>
      <c r="E85" s="923"/>
      <c r="F85" s="923"/>
      <c r="G85" s="923"/>
      <c r="H85" s="923"/>
      <c r="I85" s="923"/>
      <c r="J85" s="923"/>
      <c r="K85" s="923"/>
      <c r="L85" s="923"/>
      <c r="M85" s="923"/>
      <c r="N85" s="923"/>
      <c r="O85" s="923"/>
      <c r="P85" s="923"/>
      <c r="Q85" s="923"/>
      <c r="R85" s="923"/>
      <c r="S85" s="923"/>
      <c r="T85" s="923"/>
      <c r="U85" s="923"/>
      <c r="V85" s="923"/>
      <c r="W85" s="888"/>
    </row>
    <row r="86" spans="1:23" ht="18" customHeight="1" x14ac:dyDescent="0.15">
      <c r="A86" s="62"/>
      <c r="B86" s="244" t="s">
        <v>481</v>
      </c>
      <c r="C86" s="923"/>
      <c r="D86" s="923"/>
      <c r="E86" s="923"/>
      <c r="F86" s="923"/>
      <c r="G86" s="923"/>
      <c r="H86" s="923"/>
      <c r="I86" s="923"/>
      <c r="J86" s="923"/>
      <c r="K86" s="923"/>
      <c r="L86" s="923"/>
      <c r="M86" s="923"/>
      <c r="N86" s="923"/>
      <c r="O86" s="923"/>
      <c r="P86" s="923"/>
      <c r="Q86" s="923"/>
      <c r="R86" s="923"/>
      <c r="S86" s="923"/>
      <c r="T86" s="923"/>
      <c r="U86" s="923"/>
      <c r="V86" s="888"/>
    </row>
    <row r="87" spans="1:23" ht="18" customHeight="1" x14ac:dyDescent="0.15">
      <c r="A87" s="62"/>
      <c r="B87" s="1058" t="s">
        <v>482</v>
      </c>
      <c r="C87" s="1058"/>
      <c r="D87" s="1058"/>
      <c r="E87" s="1058"/>
      <c r="F87" s="1036" t="s">
        <v>483</v>
      </c>
      <c r="G87" s="1036"/>
      <c r="H87" s="1036"/>
      <c r="I87" s="245"/>
      <c r="J87" s="245"/>
      <c r="K87" s="245"/>
      <c r="L87" s="245"/>
      <c r="M87" s="245"/>
      <c r="N87" s="245"/>
      <c r="O87" s="245"/>
      <c r="P87" s="245"/>
      <c r="Q87" s="245"/>
      <c r="R87" s="245"/>
      <c r="S87" s="245"/>
      <c r="T87" s="245"/>
      <c r="U87" s="245"/>
      <c r="V87" s="888"/>
    </row>
    <row r="88" spans="1:23" ht="30" customHeight="1" x14ac:dyDescent="0.15">
      <c r="A88" s="62"/>
      <c r="B88" s="1538" t="s">
        <v>484</v>
      </c>
      <c r="C88" s="1266"/>
      <c r="D88" s="1266"/>
      <c r="E88" s="911" t="s">
        <v>239</v>
      </c>
      <c r="F88" s="1153" t="s">
        <v>485</v>
      </c>
      <c r="G88" s="1541"/>
      <c r="H88" s="911" t="s">
        <v>239</v>
      </c>
      <c r="I88" s="245"/>
      <c r="J88" s="245"/>
      <c r="K88" s="245"/>
      <c r="L88" s="245"/>
      <c r="M88" s="245"/>
      <c r="N88" s="245"/>
      <c r="O88" s="245"/>
      <c r="P88" s="245"/>
      <c r="Q88" s="245"/>
      <c r="R88" s="245"/>
      <c r="S88" s="245"/>
      <c r="T88" s="245"/>
      <c r="U88" s="245"/>
      <c r="V88" s="888"/>
    </row>
    <row r="89" spans="1:23" ht="18" customHeight="1" x14ac:dyDescent="0.15">
      <c r="A89" s="62"/>
      <c r="B89" s="244"/>
      <c r="C89" s="923"/>
      <c r="D89" s="923"/>
      <c r="E89" s="923"/>
      <c r="F89" s="923"/>
      <c r="G89" s="923"/>
      <c r="H89" s="923"/>
      <c r="I89" s="923"/>
      <c r="J89" s="923"/>
      <c r="K89" s="923"/>
      <c r="L89" s="923"/>
      <c r="M89" s="923"/>
      <c r="N89" s="923"/>
      <c r="O89" s="923"/>
      <c r="P89" s="923"/>
      <c r="Q89" s="923"/>
      <c r="R89" s="923"/>
      <c r="S89" s="923"/>
      <c r="T89" s="923"/>
      <c r="U89" s="923"/>
      <c r="V89" s="888"/>
    </row>
    <row r="90" spans="1:23" ht="18" customHeight="1" x14ac:dyDescent="0.15">
      <c r="A90" s="62"/>
      <c r="B90" s="244" t="s">
        <v>486</v>
      </c>
      <c r="C90" s="923"/>
      <c r="D90" s="923"/>
      <c r="E90" s="923"/>
      <c r="F90" s="923"/>
      <c r="G90" s="923"/>
      <c r="H90" s="923"/>
      <c r="I90" s="923"/>
      <c r="J90" s="923"/>
      <c r="K90" s="923"/>
      <c r="L90" s="923"/>
      <c r="M90" s="923"/>
      <c r="N90" s="923"/>
      <c r="O90" s="923"/>
      <c r="P90" s="923"/>
      <c r="Q90" s="923"/>
      <c r="R90" s="923"/>
      <c r="S90" s="923"/>
      <c r="T90" s="923"/>
      <c r="U90" s="923"/>
      <c r="V90" s="888"/>
    </row>
    <row r="91" spans="1:23" ht="18" customHeight="1" x14ac:dyDescent="0.15">
      <c r="A91" s="62"/>
      <c r="B91" s="976" t="s">
        <v>239</v>
      </c>
      <c r="C91" s="1171"/>
      <c r="D91" s="1171"/>
      <c r="E91" s="977"/>
      <c r="F91" s="1402" t="s">
        <v>487</v>
      </c>
      <c r="G91" s="1403"/>
      <c r="H91" s="1403"/>
      <c r="I91" s="1403"/>
      <c r="J91" s="1403"/>
      <c r="K91" s="1403"/>
      <c r="L91" s="1403"/>
      <c r="M91" s="1403"/>
      <c r="N91" s="1403"/>
      <c r="O91" s="1403"/>
      <c r="P91" s="1403"/>
      <c r="Q91" s="1403"/>
      <c r="R91" s="1403"/>
      <c r="S91" s="1403"/>
      <c r="T91" s="1403"/>
      <c r="U91" s="1404"/>
      <c r="V91" s="888"/>
    </row>
    <row r="92" spans="1:23" ht="34.15" customHeight="1" x14ac:dyDescent="0.4">
      <c r="A92" s="62"/>
      <c r="B92" s="1538" t="s">
        <v>484</v>
      </c>
      <c r="C92" s="1266"/>
      <c r="D92" s="1266"/>
      <c r="E92" s="250" t="s">
        <v>239</v>
      </c>
      <c r="F92" s="1424" t="s">
        <v>488</v>
      </c>
      <c r="G92" s="1425"/>
      <c r="H92" s="1425"/>
      <c r="I92" s="1425"/>
      <c r="J92" s="1425"/>
      <c r="K92" s="1425"/>
      <c r="L92" s="1425"/>
      <c r="M92" s="1425"/>
      <c r="N92" s="1425"/>
      <c r="O92" s="1425"/>
      <c r="P92" s="1425"/>
      <c r="Q92" s="1425"/>
      <c r="R92" s="1425"/>
      <c r="S92" s="1425"/>
      <c r="T92" s="1425"/>
      <c r="U92" s="1426"/>
      <c r="V92" s="888"/>
    </row>
    <row r="93" spans="1:23" ht="34.15" customHeight="1" x14ac:dyDescent="0.4">
      <c r="A93" s="62"/>
      <c r="B93" s="1538" t="s">
        <v>489</v>
      </c>
      <c r="C93" s="1266"/>
      <c r="D93" s="1266"/>
      <c r="E93" s="248" t="s">
        <v>239</v>
      </c>
      <c r="F93" s="1424" t="s">
        <v>490</v>
      </c>
      <c r="G93" s="1425"/>
      <c r="H93" s="1425"/>
      <c r="I93" s="1425"/>
      <c r="J93" s="1425"/>
      <c r="K93" s="1425"/>
      <c r="L93" s="1425"/>
      <c r="M93" s="1425"/>
      <c r="N93" s="1425"/>
      <c r="O93" s="1425"/>
      <c r="P93" s="1425"/>
      <c r="Q93" s="1425"/>
      <c r="R93" s="1425"/>
      <c r="S93" s="1425"/>
      <c r="T93" s="1425"/>
      <c r="U93" s="1426"/>
      <c r="V93" s="888"/>
    </row>
    <row r="94" spans="1:23" ht="34.15" customHeight="1" x14ac:dyDescent="0.4">
      <c r="A94" s="62"/>
      <c r="B94" s="1538" t="s">
        <v>491</v>
      </c>
      <c r="C94" s="1266"/>
      <c r="D94" s="1266"/>
      <c r="E94" s="247" t="s">
        <v>239</v>
      </c>
      <c r="F94" s="1424" t="s">
        <v>492</v>
      </c>
      <c r="G94" s="1425"/>
      <c r="H94" s="1425"/>
      <c r="I94" s="1425"/>
      <c r="J94" s="1425"/>
      <c r="K94" s="1425"/>
      <c r="L94" s="1425"/>
      <c r="M94" s="1425"/>
      <c r="N94" s="1425"/>
      <c r="O94" s="1425"/>
      <c r="P94" s="1425"/>
      <c r="Q94" s="1425"/>
      <c r="R94" s="1425"/>
      <c r="S94" s="1425"/>
      <c r="T94" s="1425"/>
      <c r="U94" s="1426"/>
      <c r="V94" s="888"/>
    </row>
    <row r="95" spans="1:23" ht="34.15" customHeight="1" x14ac:dyDescent="0.4">
      <c r="A95" s="62"/>
      <c r="B95" s="1538" t="s">
        <v>493</v>
      </c>
      <c r="C95" s="1266"/>
      <c r="D95" s="1266"/>
      <c r="E95" s="248" t="s">
        <v>239</v>
      </c>
      <c r="F95" s="1424" t="s">
        <v>494</v>
      </c>
      <c r="G95" s="1425"/>
      <c r="H95" s="1425"/>
      <c r="I95" s="1425"/>
      <c r="J95" s="1425"/>
      <c r="K95" s="1425"/>
      <c r="L95" s="1425"/>
      <c r="M95" s="1425"/>
      <c r="N95" s="1425"/>
      <c r="O95" s="1425"/>
      <c r="P95" s="1425"/>
      <c r="Q95" s="1425"/>
      <c r="R95" s="1425"/>
      <c r="S95" s="1425"/>
      <c r="T95" s="1425"/>
      <c r="U95" s="1426"/>
      <c r="V95" s="888"/>
    </row>
    <row r="96" spans="1:23" ht="34.15" customHeight="1" x14ac:dyDescent="0.4">
      <c r="A96" s="62"/>
      <c r="B96" s="1538" t="s">
        <v>485</v>
      </c>
      <c r="C96" s="1266"/>
      <c r="D96" s="1266"/>
      <c r="E96" s="249" t="s">
        <v>239</v>
      </c>
      <c r="F96" s="1424" t="s">
        <v>495</v>
      </c>
      <c r="G96" s="1425"/>
      <c r="H96" s="1425"/>
      <c r="I96" s="1425"/>
      <c r="J96" s="1425"/>
      <c r="K96" s="1425"/>
      <c r="L96" s="1425"/>
      <c r="M96" s="1425"/>
      <c r="N96" s="1425"/>
      <c r="O96" s="1425"/>
      <c r="P96" s="1425"/>
      <c r="Q96" s="1425"/>
      <c r="R96" s="1425"/>
      <c r="S96" s="1425"/>
      <c r="T96" s="1425"/>
      <c r="U96" s="1426"/>
      <c r="V96" s="888"/>
    </row>
    <row r="97" spans="1:36" ht="18" customHeight="1" x14ac:dyDescent="0.15">
      <c r="A97" s="62"/>
      <c r="B97" s="244"/>
      <c r="C97" s="923"/>
      <c r="D97" s="923"/>
      <c r="E97" s="923"/>
      <c r="F97" s="923"/>
      <c r="G97" s="923"/>
      <c r="H97" s="923"/>
      <c r="I97" s="923"/>
      <c r="J97" s="923"/>
      <c r="K97" s="923"/>
      <c r="L97" s="923"/>
      <c r="M97" s="923"/>
      <c r="N97" s="923"/>
      <c r="O97" s="923"/>
      <c r="P97" s="923"/>
      <c r="Q97" s="923"/>
      <c r="R97" s="923"/>
      <c r="S97" s="923"/>
      <c r="T97" s="923"/>
      <c r="U97" s="923"/>
      <c r="V97" s="888"/>
    </row>
    <row r="98" spans="1:36" ht="18" customHeight="1" x14ac:dyDescent="0.15">
      <c r="A98" s="62"/>
      <c r="B98" s="244" t="s">
        <v>496</v>
      </c>
      <c r="C98" s="923"/>
      <c r="D98" s="923"/>
      <c r="E98" s="923"/>
      <c r="F98" s="923"/>
      <c r="G98" s="923"/>
      <c r="H98" s="923"/>
      <c r="P98" s="923"/>
      <c r="Q98" s="923"/>
      <c r="R98" s="923"/>
      <c r="S98" s="923"/>
      <c r="T98" s="923"/>
      <c r="U98" s="923"/>
      <c r="V98" s="923"/>
      <c r="W98" s="888"/>
    </row>
    <row r="99" spans="1:36" s="2" customFormat="1" ht="10.15" customHeight="1" x14ac:dyDescent="0.15">
      <c r="B99" s="1036" t="s">
        <v>211</v>
      </c>
      <c r="C99" s="1341" t="s">
        <v>497</v>
      </c>
      <c r="D99" s="1341"/>
      <c r="E99" s="1341"/>
      <c r="F99" s="1405"/>
      <c r="G99" s="1408"/>
      <c r="H99" s="1408"/>
      <c r="I99" s="1099"/>
      <c r="J99" s="1036" t="s">
        <v>213</v>
      </c>
      <c r="K99" s="1036"/>
      <c r="L99" s="1036"/>
      <c r="M99" s="1036"/>
      <c r="N99" s="1036"/>
      <c r="O99" s="1036" t="s">
        <v>498</v>
      </c>
      <c r="P99" s="1036"/>
      <c r="Q99" s="1036"/>
      <c r="R99" s="1036"/>
      <c r="S99" s="1211" t="s">
        <v>499</v>
      </c>
      <c r="T99" s="1415"/>
      <c r="U99" s="1415"/>
      <c r="V99" s="1416"/>
      <c r="W99" s="917"/>
      <c r="X99" s="917"/>
      <c r="Y99" s="917"/>
      <c r="AB99" s="146"/>
      <c r="AC99" s="243"/>
      <c r="AD99" s="243"/>
      <c r="AE99" s="243"/>
      <c r="AF99" s="243"/>
      <c r="AG99" s="147"/>
      <c r="AH99" s="147"/>
      <c r="AI99" s="147"/>
      <c r="AJ99" s="147"/>
    </row>
    <row r="100" spans="1:36" s="2" customFormat="1" ht="37.9" customHeight="1" x14ac:dyDescent="0.15">
      <c r="B100" s="1036"/>
      <c r="C100" s="1341"/>
      <c r="D100" s="1341"/>
      <c r="E100" s="1341"/>
      <c r="F100" s="1341"/>
      <c r="G100" s="1405" t="s">
        <v>500</v>
      </c>
      <c r="H100" s="1406"/>
      <c r="I100" s="1407"/>
      <c r="J100" s="1036"/>
      <c r="K100" s="1036"/>
      <c r="L100" s="1036"/>
      <c r="M100" s="1036"/>
      <c r="N100" s="1036"/>
      <c r="O100" s="1036"/>
      <c r="P100" s="1036"/>
      <c r="Q100" s="1036"/>
      <c r="R100" s="1036"/>
      <c r="S100" s="1272"/>
      <c r="T100" s="1417"/>
      <c r="U100" s="1417"/>
      <c r="V100" s="1273"/>
      <c r="W100" s="917"/>
      <c r="X100" s="917"/>
      <c r="Y100" s="917"/>
      <c r="AB100" s="146"/>
      <c r="AC100" s="243"/>
      <c r="AD100" s="243"/>
      <c r="AE100" s="243"/>
      <c r="AF100" s="243"/>
      <c r="AG100" s="147"/>
      <c r="AH100" s="147"/>
      <c r="AI100" s="147"/>
      <c r="AJ100" s="147"/>
    </row>
    <row r="101" spans="1:36" s="2" customFormat="1" ht="18.600000000000001" customHeight="1" x14ac:dyDescent="0.15">
      <c r="B101" s="1322" t="s">
        <v>179</v>
      </c>
      <c r="C101" s="1409">
        <v>10000</v>
      </c>
      <c r="D101" s="1410"/>
      <c r="E101" s="1410"/>
      <c r="F101" s="1411"/>
      <c r="G101" s="1409">
        <v>6000</v>
      </c>
      <c r="H101" s="1410"/>
      <c r="I101" s="1411"/>
      <c r="J101" s="1534">
        <v>300</v>
      </c>
      <c r="K101" s="1534"/>
      <c r="L101" s="1535"/>
      <c r="M101" s="1536" t="s">
        <v>216</v>
      </c>
      <c r="N101" s="1537"/>
      <c r="O101" s="1533">
        <f>C101*J101/10</f>
        <v>300000</v>
      </c>
      <c r="P101" s="1533"/>
      <c r="Q101" s="1533"/>
      <c r="R101" s="1533"/>
      <c r="S101" s="1418">
        <f>IF(G101&gt;0,G101/C101,0)</f>
        <v>0.6</v>
      </c>
      <c r="T101" s="1419"/>
      <c r="U101" s="1419"/>
      <c r="V101" s="1420"/>
      <c r="W101" s="917"/>
      <c r="X101" s="917"/>
      <c r="Y101" s="917"/>
      <c r="AB101" s="920"/>
      <c r="AC101" s="920"/>
      <c r="AD101" s="920"/>
      <c r="AE101" s="920"/>
      <c r="AF101" s="920"/>
      <c r="AG101" s="920"/>
      <c r="AH101" s="920"/>
      <c r="AI101" s="920"/>
      <c r="AJ101" s="920"/>
    </row>
    <row r="102" spans="1:36" s="2" customFormat="1" ht="18.600000000000001" customHeight="1" x14ac:dyDescent="0.15">
      <c r="B102" s="1306"/>
      <c r="C102" s="1412"/>
      <c r="D102" s="1413"/>
      <c r="E102" s="1413"/>
      <c r="F102" s="1414"/>
      <c r="G102" s="1412"/>
      <c r="H102" s="1413"/>
      <c r="I102" s="1414"/>
      <c r="J102" s="1534"/>
      <c r="K102" s="1534"/>
      <c r="L102" s="1535"/>
      <c r="M102" s="1536"/>
      <c r="N102" s="1537"/>
      <c r="O102" s="1533"/>
      <c r="P102" s="1533"/>
      <c r="Q102" s="1533"/>
      <c r="R102" s="1533"/>
      <c r="S102" s="1421"/>
      <c r="T102" s="1422"/>
      <c r="U102" s="1422"/>
      <c r="V102" s="1423"/>
      <c r="W102" s="917"/>
      <c r="X102" s="917"/>
      <c r="Y102" s="917"/>
      <c r="AB102" s="920"/>
      <c r="AC102" s="920"/>
      <c r="AD102" s="920"/>
      <c r="AE102" s="920"/>
      <c r="AF102" s="920"/>
      <c r="AG102" s="920"/>
      <c r="AH102" s="920"/>
      <c r="AI102" s="920"/>
      <c r="AJ102" s="920"/>
    </row>
    <row r="103" spans="1:36" s="2" customFormat="1" ht="18.600000000000001" customHeight="1" x14ac:dyDescent="0.15">
      <c r="B103" s="1542" t="s">
        <v>501</v>
      </c>
      <c r="C103" s="1542"/>
      <c r="D103" s="1542"/>
      <c r="E103" s="1542"/>
      <c r="F103" s="1542"/>
      <c r="G103" s="1542"/>
      <c r="H103" s="1542"/>
      <c r="I103" s="1542"/>
      <c r="J103" s="1542"/>
      <c r="K103" s="1542"/>
      <c r="L103" s="1542"/>
      <c r="M103" s="1542"/>
      <c r="N103" s="1542"/>
      <c r="O103" s="1542"/>
      <c r="P103" s="1542"/>
      <c r="Q103" s="1542"/>
      <c r="R103" s="1542"/>
      <c r="S103" s="1542"/>
      <c r="T103" s="1542"/>
      <c r="U103" s="1542"/>
      <c r="V103" s="1542"/>
      <c r="W103" s="917"/>
      <c r="X103" s="917"/>
      <c r="Y103" s="917"/>
      <c r="AB103" s="920"/>
      <c r="AC103" s="920"/>
      <c r="AD103" s="920"/>
      <c r="AE103" s="920"/>
      <c r="AF103" s="920"/>
      <c r="AG103" s="920"/>
      <c r="AH103" s="920"/>
      <c r="AI103" s="920"/>
      <c r="AJ103" s="920"/>
    </row>
    <row r="105" spans="1:36" ht="18" customHeight="1" x14ac:dyDescent="0.15">
      <c r="B105" s="8" t="s">
        <v>502</v>
      </c>
    </row>
    <row r="106" spans="1:36" ht="18" customHeight="1" x14ac:dyDescent="0.15">
      <c r="B106" s="1211" t="s">
        <v>503</v>
      </c>
      <c r="C106" s="1415"/>
      <c r="D106" s="1415"/>
      <c r="E106" s="1415"/>
      <c r="F106" s="1416"/>
      <c r="G106" s="1553" t="s">
        <v>504</v>
      </c>
      <c r="H106" s="1554"/>
      <c r="I106" s="1554"/>
      <c r="J106" s="1554"/>
      <c r="K106" s="1408"/>
      <c r="L106" s="1408"/>
      <c r="M106" s="1408"/>
      <c r="N106" s="1099"/>
      <c r="O106" s="1211" t="s">
        <v>499</v>
      </c>
      <c r="P106" s="1415"/>
      <c r="Q106" s="1415"/>
      <c r="R106" s="1416"/>
      <c r="S106" s="1211" t="s">
        <v>368</v>
      </c>
      <c r="T106" s="1415"/>
      <c r="U106" s="1415"/>
      <c r="V106" s="1416"/>
    </row>
    <row r="107" spans="1:36" ht="18" customHeight="1" x14ac:dyDescent="0.15">
      <c r="B107" s="1272"/>
      <c r="C107" s="1417"/>
      <c r="D107" s="1417"/>
      <c r="E107" s="1417"/>
      <c r="F107" s="1273"/>
      <c r="G107" s="1555"/>
      <c r="H107" s="1556"/>
      <c r="I107" s="1556"/>
      <c r="J107" s="1556"/>
      <c r="K107" s="1405" t="s">
        <v>500</v>
      </c>
      <c r="L107" s="1406"/>
      <c r="M107" s="1406"/>
      <c r="N107" s="1407"/>
      <c r="O107" s="1272"/>
      <c r="P107" s="1417"/>
      <c r="Q107" s="1417"/>
      <c r="R107" s="1273"/>
      <c r="S107" s="1272"/>
      <c r="T107" s="1417"/>
      <c r="U107" s="1417"/>
      <c r="V107" s="1273"/>
    </row>
    <row r="108" spans="1:36" ht="18" customHeight="1" x14ac:dyDescent="0.15">
      <c r="B108" s="1549" t="s">
        <v>505</v>
      </c>
      <c r="C108" s="1550"/>
      <c r="D108" s="1550"/>
      <c r="E108" s="1550"/>
      <c r="F108" s="1551"/>
      <c r="G108" s="1557">
        <v>3000</v>
      </c>
      <c r="H108" s="1558"/>
      <c r="I108" s="1558"/>
      <c r="J108" s="1561" t="s">
        <v>506</v>
      </c>
      <c r="K108" s="1563">
        <v>2000</v>
      </c>
      <c r="L108" s="1564"/>
      <c r="M108" s="1564"/>
      <c r="N108" s="1567" t="s">
        <v>506</v>
      </c>
      <c r="O108" s="1418">
        <f>IF(K108&gt;0,K108/G108,0)</f>
        <v>0.66666666666666663</v>
      </c>
      <c r="P108" s="1419"/>
      <c r="Q108" s="1419"/>
      <c r="R108" s="1420"/>
      <c r="S108" s="1543"/>
      <c r="T108" s="1544"/>
      <c r="U108" s="1544"/>
      <c r="V108" s="1545"/>
    </row>
    <row r="109" spans="1:36" ht="18" customHeight="1" x14ac:dyDescent="0.15">
      <c r="B109" s="1165"/>
      <c r="C109" s="1552"/>
      <c r="D109" s="1552"/>
      <c r="E109" s="1552"/>
      <c r="F109" s="1166"/>
      <c r="G109" s="1559"/>
      <c r="H109" s="1560"/>
      <c r="I109" s="1560"/>
      <c r="J109" s="1562"/>
      <c r="K109" s="1565"/>
      <c r="L109" s="1566"/>
      <c r="M109" s="1566"/>
      <c r="N109" s="1568"/>
      <c r="O109" s="1421"/>
      <c r="P109" s="1422"/>
      <c r="Q109" s="1422"/>
      <c r="R109" s="1423"/>
      <c r="S109" s="1546"/>
      <c r="T109" s="1547"/>
      <c r="U109" s="1547"/>
      <c r="V109" s="1548"/>
    </row>
    <row r="110" spans="1:36" ht="18" customHeight="1" x14ac:dyDescent="0.15">
      <c r="B110" s="1549" t="s">
        <v>507</v>
      </c>
      <c r="C110" s="1550"/>
      <c r="D110" s="1550"/>
      <c r="E110" s="1550"/>
      <c r="F110" s="1551"/>
      <c r="G110" s="1557">
        <v>2000</v>
      </c>
      <c r="H110" s="1558"/>
      <c r="I110" s="1558"/>
      <c r="J110" s="1561" t="s">
        <v>506</v>
      </c>
      <c r="K110" s="1563">
        <v>1000</v>
      </c>
      <c r="L110" s="1564"/>
      <c r="M110" s="1564"/>
      <c r="N110" s="1567" t="s">
        <v>506</v>
      </c>
      <c r="O110" s="1418">
        <f t="shared" ref="O110" si="3">IF(K110&gt;0,K110/G110,0)</f>
        <v>0.5</v>
      </c>
      <c r="P110" s="1419"/>
      <c r="Q110" s="1419"/>
      <c r="R110" s="1420"/>
      <c r="S110" s="1543"/>
      <c r="T110" s="1544"/>
      <c r="U110" s="1544"/>
      <c r="V110" s="1545"/>
    </row>
    <row r="111" spans="1:36" ht="18" customHeight="1" x14ac:dyDescent="0.15">
      <c r="B111" s="1165"/>
      <c r="C111" s="1552"/>
      <c r="D111" s="1552"/>
      <c r="E111" s="1552"/>
      <c r="F111" s="1166"/>
      <c r="G111" s="1559"/>
      <c r="H111" s="1560"/>
      <c r="I111" s="1560"/>
      <c r="J111" s="1562"/>
      <c r="K111" s="1565"/>
      <c r="L111" s="1566"/>
      <c r="M111" s="1566"/>
      <c r="N111" s="1568"/>
      <c r="O111" s="1421"/>
      <c r="P111" s="1422"/>
      <c r="Q111" s="1422"/>
      <c r="R111" s="1423"/>
      <c r="S111" s="1546"/>
      <c r="T111" s="1547"/>
      <c r="U111" s="1547"/>
      <c r="V111" s="1548"/>
    </row>
    <row r="112" spans="1:36" ht="18" customHeight="1" x14ac:dyDescent="0.15">
      <c r="B112" s="1549" t="s">
        <v>508</v>
      </c>
      <c r="C112" s="1550"/>
      <c r="D112" s="1550"/>
      <c r="E112" s="1550"/>
      <c r="F112" s="1551"/>
      <c r="G112" s="1557">
        <v>4000</v>
      </c>
      <c r="H112" s="1558"/>
      <c r="I112" s="1558"/>
      <c r="J112" s="1561" t="s">
        <v>506</v>
      </c>
      <c r="K112" s="1563">
        <v>2400</v>
      </c>
      <c r="L112" s="1564"/>
      <c r="M112" s="1564"/>
      <c r="N112" s="1567" t="s">
        <v>506</v>
      </c>
      <c r="O112" s="1418">
        <f t="shared" ref="O112" si="4">IF(K112&gt;0,K112/G112,0)</f>
        <v>0.6</v>
      </c>
      <c r="P112" s="1419"/>
      <c r="Q112" s="1419"/>
      <c r="R112" s="1420"/>
      <c r="S112" s="1543"/>
      <c r="T112" s="1544"/>
      <c r="U112" s="1544"/>
      <c r="V112" s="1545"/>
    </row>
    <row r="113" spans="2:22" ht="18" customHeight="1" x14ac:dyDescent="0.15">
      <c r="B113" s="1165"/>
      <c r="C113" s="1552"/>
      <c r="D113" s="1552"/>
      <c r="E113" s="1552"/>
      <c r="F113" s="1166"/>
      <c r="G113" s="1559"/>
      <c r="H113" s="1560"/>
      <c r="I113" s="1560"/>
      <c r="J113" s="1562"/>
      <c r="K113" s="1565"/>
      <c r="L113" s="1566"/>
      <c r="M113" s="1566"/>
      <c r="N113" s="1568"/>
      <c r="O113" s="1421"/>
      <c r="P113" s="1422"/>
      <c r="Q113" s="1422"/>
      <c r="R113" s="1423"/>
      <c r="S113" s="1546"/>
      <c r="T113" s="1547"/>
      <c r="U113" s="1547"/>
      <c r="V113" s="1548"/>
    </row>
    <row r="114" spans="2:22" ht="18" customHeight="1" x14ac:dyDescent="0.15">
      <c r="B114" s="1549" t="s">
        <v>509</v>
      </c>
      <c r="C114" s="1550"/>
      <c r="D114" s="1550"/>
      <c r="E114" s="1550"/>
      <c r="F114" s="1551"/>
      <c r="G114" s="1557">
        <v>1000</v>
      </c>
      <c r="H114" s="1558"/>
      <c r="I114" s="1558"/>
      <c r="J114" s="1561" t="s">
        <v>506</v>
      </c>
      <c r="K114" s="1563">
        <v>600</v>
      </c>
      <c r="L114" s="1564"/>
      <c r="M114" s="1564"/>
      <c r="N114" s="1567" t="s">
        <v>506</v>
      </c>
      <c r="O114" s="1418">
        <f t="shared" ref="O114" si="5">IF(K114&gt;0,K114/G114,0)</f>
        <v>0.6</v>
      </c>
      <c r="P114" s="1419"/>
      <c r="Q114" s="1419"/>
      <c r="R114" s="1420"/>
      <c r="S114" s="1543"/>
      <c r="T114" s="1544"/>
      <c r="U114" s="1544"/>
      <c r="V114" s="1545"/>
    </row>
    <row r="115" spans="2:22" ht="18" customHeight="1" x14ac:dyDescent="0.15">
      <c r="B115" s="1165"/>
      <c r="C115" s="1552"/>
      <c r="D115" s="1552"/>
      <c r="E115" s="1552"/>
      <c r="F115" s="1166"/>
      <c r="G115" s="1559"/>
      <c r="H115" s="1560"/>
      <c r="I115" s="1560"/>
      <c r="J115" s="1562"/>
      <c r="K115" s="1565"/>
      <c r="L115" s="1566"/>
      <c r="M115" s="1566"/>
      <c r="N115" s="1568"/>
      <c r="O115" s="1421"/>
      <c r="P115" s="1422"/>
      <c r="Q115" s="1422"/>
      <c r="R115" s="1423"/>
      <c r="S115" s="1546"/>
      <c r="T115" s="1547"/>
      <c r="U115" s="1547"/>
      <c r="V115" s="1548"/>
    </row>
    <row r="117" spans="2:22" ht="18" customHeight="1" x14ac:dyDescent="0.15">
      <c r="B117" s="8" t="s">
        <v>510</v>
      </c>
    </row>
    <row r="118" spans="2:22" ht="18" customHeight="1" x14ac:dyDescent="0.15">
      <c r="C118" s="8" t="s">
        <v>511</v>
      </c>
    </row>
    <row r="119" spans="2:22" ht="18" customHeight="1" x14ac:dyDescent="0.15">
      <c r="B119" s="2" t="s">
        <v>512</v>
      </c>
    </row>
  </sheetData>
  <dataConsolidate/>
  <mergeCells count="242">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B38:B39"/>
    <mergeCell ref="C38:E38"/>
    <mergeCell ref="F38:H39"/>
    <mergeCell ref="I38:L38"/>
    <mergeCell ref="C39:E39"/>
    <mergeCell ref="I39:L39"/>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26:K26"/>
    <mergeCell ref="L26:P26"/>
    <mergeCell ref="Q26:U26"/>
    <mergeCell ref="B27:K27"/>
    <mergeCell ref="L27:P27"/>
    <mergeCell ref="Q27:U27"/>
    <mergeCell ref="B24:K24"/>
    <mergeCell ref="L24:P24"/>
    <mergeCell ref="Q24:U24"/>
    <mergeCell ref="B25:K25"/>
    <mergeCell ref="L25:P25"/>
    <mergeCell ref="Q25:U25"/>
    <mergeCell ref="Q21:U21"/>
    <mergeCell ref="B22:K22"/>
    <mergeCell ref="L22:P22"/>
    <mergeCell ref="Q22:U22"/>
    <mergeCell ref="B23:K23"/>
    <mergeCell ref="L23:P23"/>
    <mergeCell ref="Q23:U23"/>
    <mergeCell ref="B15:D15"/>
    <mergeCell ref="E15:L15"/>
    <mergeCell ref="B16:D16"/>
    <mergeCell ref="E16:L16"/>
    <mergeCell ref="B21:K21"/>
    <mergeCell ref="L21:P21"/>
    <mergeCell ref="B12:B13"/>
    <mergeCell ref="C12:E12"/>
    <mergeCell ref="F12:H13"/>
    <mergeCell ref="I12:L12"/>
    <mergeCell ref="C13:E13"/>
    <mergeCell ref="I13:L13"/>
    <mergeCell ref="B10:B11"/>
    <mergeCell ref="C10:E10"/>
    <mergeCell ref="F10:G10"/>
    <mergeCell ref="I10:L10"/>
    <mergeCell ref="C11:E11"/>
    <mergeCell ref="F11:G11"/>
    <mergeCell ref="I11:L11"/>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F91:U91"/>
    <mergeCell ref="G100:I100"/>
    <mergeCell ref="G99:I99"/>
    <mergeCell ref="G101:I102"/>
    <mergeCell ref="S99:V100"/>
    <mergeCell ref="S101:V102"/>
    <mergeCell ref="F93:U93"/>
    <mergeCell ref="F94:U94"/>
    <mergeCell ref="F95:U95"/>
    <mergeCell ref="F96:U96"/>
    <mergeCell ref="F92:U92"/>
  </mergeCells>
  <phoneticPr fontId="4"/>
  <dataValidations count="4">
    <dataValidation type="whole" operator="greaterThanOrEqual" allowBlank="1" showInputMessage="1" showErrorMessage="1" error="小数点以下を切り捨て、整数で記入してください。" sqref="C64:E64 C34:E34 C36:E36 C32:E32 C8:E8 C10:E10 C6:E6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11:E11 C101 G101 J101 C7:E7 C9:E9 C37:E37 C33:E33 C35:E35 C65:E65 C67:E67 C69:E69 K108 K110 K112 K114" xr:uid="{00000000-0002-0000-0200-000002000000}">
      <formula1>0</formula1>
    </dataValidation>
    <dataValidation type="list" allowBlank="1" showInputMessage="1" showErrorMessage="1" sqref="I76:L78 M44 L22:U28"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topLeftCell="D1" zoomScaleNormal="55" zoomScaleSheetLayoutView="100" workbookViewId="0">
      <selection activeCell="H4" sqref="H4"/>
    </sheetView>
  </sheetViews>
  <sheetFormatPr defaultColWidth="4.875" defaultRowHeight="18.75" x14ac:dyDescent="0.15"/>
  <cols>
    <col min="1" max="1" width="2.25" style="8" customWidth="1"/>
    <col min="2" max="2" width="4.125" style="8" customWidth="1"/>
    <col min="3" max="3" width="25.875" style="8" customWidth="1"/>
    <col min="4" max="4" width="4.875" style="8" customWidth="1"/>
    <col min="5" max="5" width="25.875" style="8" customWidth="1"/>
    <col min="6" max="6" width="4.875" style="8" customWidth="1"/>
    <col min="7" max="7" width="25.875" style="8" customWidth="1"/>
    <col min="8" max="8" width="34.25" style="8" customWidth="1"/>
    <col min="9" max="9" width="3.125" style="8" customWidth="1"/>
    <col min="10" max="247" width="9" style="8" customWidth="1"/>
    <col min="248" max="248" width="2.25" style="8" customWidth="1"/>
    <col min="249" max="249" width="4.875" style="8" customWidth="1"/>
    <col min="250" max="250" width="25.875" style="8" customWidth="1"/>
    <col min="251" max="251" width="4.875" style="8" customWidth="1"/>
    <col min="252" max="252" width="25.875" style="8" customWidth="1"/>
    <col min="253" max="253" width="4.875" style="8" customWidth="1"/>
    <col min="254" max="254" width="25.875" style="8" customWidth="1"/>
    <col min="255" max="16384" width="4.875" style="8"/>
  </cols>
  <sheetData>
    <row r="1" spans="2:8" x14ac:dyDescent="0.15">
      <c r="B1" s="8" t="s">
        <v>513</v>
      </c>
    </row>
    <row r="2" spans="2:8" ht="22.5" x14ac:dyDescent="0.15">
      <c r="B2" s="163" t="s">
        <v>514</v>
      </c>
      <c r="C2" s="164"/>
      <c r="D2" s="164"/>
      <c r="E2" s="164"/>
      <c r="F2" s="164"/>
      <c r="G2" s="164"/>
      <c r="H2" s="164" t="s">
        <v>515</v>
      </c>
    </row>
    <row r="3" spans="2:8" s="6" customFormat="1" ht="24" customHeight="1" x14ac:dyDescent="0.15">
      <c r="B3" s="806" t="str">
        <f>'様式第1-1号'!C18</f>
        <v>■</v>
      </c>
      <c r="C3" s="6" t="s">
        <v>516</v>
      </c>
      <c r="D3" s="807" t="str">
        <f>'様式第1-1号'!C19</f>
        <v>□</v>
      </c>
      <c r="E3" s="6" t="s">
        <v>517</v>
      </c>
      <c r="F3" s="807" t="str">
        <f>'様式第1-1号'!C20</f>
        <v>□</v>
      </c>
      <c r="G3" s="6" t="s">
        <v>518</v>
      </c>
      <c r="H3" s="808" t="str">
        <f>'はじめに（PC）'!D4&amp;""</f>
        <v>あいうえお活動組織</v>
      </c>
    </row>
    <row r="4" spans="2:8" s="50" customFormat="1" ht="14.25" customHeight="1" x14ac:dyDescent="0.15">
      <c r="B4" s="165"/>
      <c r="C4" s="166"/>
      <c r="D4" s="167"/>
      <c r="E4" s="166"/>
      <c r="F4" s="167"/>
      <c r="G4" s="166"/>
      <c r="H4" s="168"/>
    </row>
    <row r="5" spans="2:8" x14ac:dyDescent="0.15">
      <c r="B5" s="169"/>
      <c r="C5" s="170"/>
      <c r="D5" s="171"/>
      <c r="E5" s="171"/>
      <c r="F5" s="171"/>
      <c r="G5" s="171"/>
      <c r="H5" s="172"/>
    </row>
    <row r="6" spans="2:8" x14ac:dyDescent="0.15">
      <c r="B6" s="169"/>
      <c r="C6" s="173"/>
      <c r="H6" s="169"/>
    </row>
    <row r="7" spans="2:8" x14ac:dyDescent="0.15">
      <c r="B7" s="169"/>
      <c r="C7" s="173"/>
      <c r="H7" s="169"/>
    </row>
    <row r="8" spans="2:8" x14ac:dyDescent="0.15">
      <c r="B8" s="169"/>
      <c r="C8" s="173"/>
      <c r="H8" s="169"/>
    </row>
    <row r="9" spans="2:8" x14ac:dyDescent="0.15">
      <c r="B9" s="169"/>
      <c r="C9" s="173"/>
      <c r="H9" s="169"/>
    </row>
    <row r="10" spans="2:8" x14ac:dyDescent="0.15">
      <c r="B10" s="169"/>
      <c r="C10" s="173"/>
      <c r="H10" s="169"/>
    </row>
    <row r="11" spans="2:8" x14ac:dyDescent="0.15">
      <c r="B11" s="169"/>
      <c r="C11" s="173"/>
      <c r="H11" s="169"/>
    </row>
    <row r="12" spans="2:8" x14ac:dyDescent="0.15">
      <c r="B12" s="169"/>
      <c r="C12" s="173"/>
      <c r="H12" s="169"/>
    </row>
    <row r="13" spans="2:8" x14ac:dyDescent="0.15">
      <c r="B13" s="169"/>
      <c r="C13" s="173"/>
      <c r="H13" s="169"/>
    </row>
    <row r="14" spans="2:8" x14ac:dyDescent="0.15">
      <c r="B14" s="169"/>
      <c r="C14" s="173"/>
      <c r="H14" s="169"/>
    </row>
    <row r="15" spans="2:8" x14ac:dyDescent="0.15">
      <c r="B15" s="169"/>
      <c r="C15" s="173"/>
      <c r="H15" s="169"/>
    </row>
    <row r="16" spans="2:8" x14ac:dyDescent="0.15">
      <c r="B16" s="169"/>
      <c r="C16" s="173"/>
      <c r="H16" s="169"/>
    </row>
    <row r="17" spans="2:8" x14ac:dyDescent="0.15">
      <c r="B17" s="169"/>
      <c r="C17" s="173"/>
      <c r="H17" s="169"/>
    </row>
    <row r="18" spans="2:8" x14ac:dyDescent="0.15">
      <c r="B18" s="169"/>
      <c r="C18" s="173"/>
      <c r="H18" s="169"/>
    </row>
    <row r="19" spans="2:8" x14ac:dyDescent="0.15">
      <c r="B19" s="169"/>
      <c r="C19" s="173"/>
      <c r="H19" s="169"/>
    </row>
    <row r="20" spans="2:8" x14ac:dyDescent="0.15">
      <c r="B20" s="169"/>
      <c r="C20" s="173"/>
      <c r="H20" s="169"/>
    </row>
    <row r="21" spans="2:8" x14ac:dyDescent="0.15">
      <c r="B21" s="169"/>
      <c r="C21" s="173"/>
      <c r="H21" s="169"/>
    </row>
    <row r="22" spans="2:8" x14ac:dyDescent="0.15">
      <c r="B22" s="169"/>
      <c r="C22" s="173"/>
      <c r="H22" s="169"/>
    </row>
    <row r="23" spans="2:8" x14ac:dyDescent="0.15">
      <c r="B23" s="169"/>
      <c r="C23" s="173"/>
      <c r="H23" s="169"/>
    </row>
    <row r="24" spans="2:8" x14ac:dyDescent="0.15">
      <c r="B24" s="169"/>
      <c r="C24" s="173"/>
      <c r="H24" s="169"/>
    </row>
    <row r="25" spans="2:8" x14ac:dyDescent="0.15">
      <c r="B25" s="169"/>
      <c r="C25" s="173"/>
      <c r="H25" s="169"/>
    </row>
    <row r="26" spans="2:8" x14ac:dyDescent="0.15">
      <c r="B26" s="169"/>
      <c r="C26" s="173"/>
      <c r="H26" s="169"/>
    </row>
    <row r="27" spans="2:8" x14ac:dyDescent="0.15">
      <c r="B27" s="169"/>
      <c r="C27" s="173"/>
      <c r="H27" s="169"/>
    </row>
    <row r="28" spans="2:8" x14ac:dyDescent="0.15">
      <c r="B28" s="169"/>
      <c r="C28" s="173"/>
      <c r="H28" s="169"/>
    </row>
    <row r="29" spans="2:8" x14ac:dyDescent="0.15">
      <c r="B29" s="169"/>
      <c r="C29" s="173"/>
      <c r="H29" s="169"/>
    </row>
    <row r="30" spans="2:8" x14ac:dyDescent="0.15">
      <c r="B30" s="169"/>
      <c r="C30" s="173"/>
      <c r="H30" s="169"/>
    </row>
    <row r="31" spans="2:8" x14ac:dyDescent="0.15">
      <c r="B31" s="169"/>
      <c r="C31" s="174"/>
      <c r="D31" s="63"/>
      <c r="E31" s="63"/>
      <c r="F31" s="63"/>
      <c r="G31" s="63"/>
      <c r="H31" s="175"/>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topLeftCell="E1" zoomScale="85" zoomScaleNormal="55" zoomScaleSheetLayoutView="85" workbookViewId="0">
      <selection activeCell="J4" sqref="J4"/>
    </sheetView>
  </sheetViews>
  <sheetFormatPr defaultColWidth="4.875" defaultRowHeight="18.75" x14ac:dyDescent="0.15"/>
  <cols>
    <col min="1" max="1" width="2.25" style="8" customWidth="1"/>
    <col min="2" max="2" width="4.125" style="8" customWidth="1"/>
    <col min="3" max="3" width="26.875" style="8" customWidth="1"/>
    <col min="4" max="4" width="14" style="8" customWidth="1"/>
    <col min="5" max="5" width="7.25" style="8" customWidth="1"/>
    <col min="6" max="6" width="4.875" style="8" customWidth="1"/>
    <col min="7" max="7" width="29.375" style="8" customWidth="1"/>
    <col min="8" max="8" width="14" style="8" customWidth="1"/>
    <col min="9" max="9" width="7.25" style="8" customWidth="1"/>
    <col min="10" max="10" width="31.25" style="8" customWidth="1"/>
    <col min="11" max="11" width="3.125" style="8" customWidth="1"/>
    <col min="12" max="249" width="9" style="8" customWidth="1"/>
    <col min="250" max="250" width="2.25" style="8" customWidth="1"/>
    <col min="251" max="251" width="4.875" style="8" customWidth="1"/>
    <col min="252" max="252" width="25.875" style="8" customWidth="1"/>
    <col min="253" max="253" width="4.875" style="8" customWidth="1"/>
    <col min="254" max="254" width="25.875" style="8" customWidth="1"/>
    <col min="255" max="255" width="4.875" style="8" customWidth="1"/>
    <col min="256" max="256" width="25.875" style="8" customWidth="1"/>
    <col min="257" max="16384" width="4.875" style="8"/>
  </cols>
  <sheetData>
    <row r="1" spans="2:10" x14ac:dyDescent="0.15">
      <c r="B1" s="8" t="s">
        <v>519</v>
      </c>
    </row>
    <row r="2" spans="2:10" ht="22.5" x14ac:dyDescent="0.15">
      <c r="B2" s="163" t="s">
        <v>520</v>
      </c>
      <c r="C2" s="164"/>
      <c r="D2" s="164"/>
      <c r="E2" s="164"/>
      <c r="F2" s="164"/>
      <c r="G2" s="164"/>
      <c r="H2" s="164"/>
      <c r="I2" s="164"/>
      <c r="J2" s="164" t="s">
        <v>521</v>
      </c>
    </row>
    <row r="3" spans="2:10" s="1" customFormat="1" ht="24" customHeight="1" x14ac:dyDescent="0.15">
      <c r="J3" s="809" t="str">
        <f>'はじめに（PC）'!D4&amp;""</f>
        <v>あいうえお活動組織</v>
      </c>
    </row>
    <row r="4" spans="2:10" s="50" customFormat="1" ht="14.25" customHeight="1" x14ac:dyDescent="0.15">
      <c r="B4" s="166"/>
      <c r="C4" s="166"/>
      <c r="D4" s="246"/>
      <c r="E4" s="166"/>
      <c r="F4" s="164"/>
      <c r="G4" s="166"/>
      <c r="H4" s="246"/>
      <c r="I4" s="166"/>
      <c r="J4" s="168"/>
    </row>
    <row r="5" spans="2:10" x14ac:dyDescent="0.15">
      <c r="B5" s="169"/>
      <c r="C5" s="170"/>
      <c r="D5" s="171"/>
      <c r="E5" s="171"/>
      <c r="F5" s="171"/>
      <c r="G5" s="171"/>
      <c r="H5" s="171"/>
      <c r="I5" s="171"/>
      <c r="J5" s="172"/>
    </row>
    <row r="6" spans="2:10" x14ac:dyDescent="0.15">
      <c r="B6" s="169"/>
      <c r="C6" s="173"/>
      <c r="J6" s="169"/>
    </row>
    <row r="7" spans="2:10" x14ac:dyDescent="0.15">
      <c r="B7" s="169"/>
      <c r="C7" s="173"/>
      <c r="J7" s="169"/>
    </row>
    <row r="8" spans="2:10" x14ac:dyDescent="0.15">
      <c r="B8" s="169"/>
      <c r="C8" s="173"/>
      <c r="J8" s="169"/>
    </row>
    <row r="9" spans="2:10" x14ac:dyDescent="0.15">
      <c r="B9" s="169"/>
      <c r="C9" s="173"/>
      <c r="J9" s="169"/>
    </row>
    <row r="10" spans="2:10" x14ac:dyDescent="0.15">
      <c r="B10" s="169"/>
      <c r="C10" s="173"/>
      <c r="J10" s="169"/>
    </row>
    <row r="11" spans="2:10" x14ac:dyDescent="0.15">
      <c r="B11" s="169"/>
      <c r="C11" s="173"/>
      <c r="J11" s="169"/>
    </row>
    <row r="12" spans="2:10" x14ac:dyDescent="0.15">
      <c r="B12" s="169"/>
      <c r="C12" s="173"/>
      <c r="J12" s="169"/>
    </row>
    <row r="13" spans="2:10" x14ac:dyDescent="0.15">
      <c r="B13" s="169"/>
      <c r="C13" s="173"/>
      <c r="J13" s="169"/>
    </row>
    <row r="14" spans="2:10" x14ac:dyDescent="0.15">
      <c r="B14" s="169"/>
      <c r="C14" s="173"/>
      <c r="J14" s="169"/>
    </row>
    <row r="15" spans="2:10" x14ac:dyDescent="0.15">
      <c r="B15" s="169"/>
      <c r="C15" s="173"/>
      <c r="J15" s="169"/>
    </row>
    <row r="16" spans="2:10" x14ac:dyDescent="0.15">
      <c r="B16" s="169"/>
      <c r="C16" s="173"/>
      <c r="J16" s="169"/>
    </row>
    <row r="17" spans="2:10" x14ac:dyDescent="0.15">
      <c r="B17" s="169"/>
      <c r="C17" s="173"/>
      <c r="J17" s="169"/>
    </row>
    <row r="18" spans="2:10" x14ac:dyDescent="0.15">
      <c r="B18" s="169"/>
      <c r="C18" s="173"/>
      <c r="J18" s="169"/>
    </row>
    <row r="19" spans="2:10" x14ac:dyDescent="0.15">
      <c r="B19" s="169"/>
      <c r="C19" s="173"/>
      <c r="J19" s="169"/>
    </row>
    <row r="20" spans="2:10" x14ac:dyDescent="0.15">
      <c r="B20" s="169"/>
      <c r="C20" s="173"/>
      <c r="J20" s="169"/>
    </row>
    <row r="21" spans="2:10" x14ac:dyDescent="0.15">
      <c r="B21" s="169"/>
      <c r="C21" s="173"/>
      <c r="J21" s="169"/>
    </row>
    <row r="22" spans="2:10" x14ac:dyDescent="0.15">
      <c r="B22" s="169"/>
      <c r="C22" s="173"/>
      <c r="J22" s="169"/>
    </row>
    <row r="23" spans="2:10" x14ac:dyDescent="0.15">
      <c r="B23" s="169"/>
      <c r="C23" s="173"/>
      <c r="J23" s="169"/>
    </row>
    <row r="24" spans="2:10" x14ac:dyDescent="0.15">
      <c r="B24" s="169"/>
      <c r="C24" s="173"/>
      <c r="J24" s="169"/>
    </row>
    <row r="25" spans="2:10" x14ac:dyDescent="0.15">
      <c r="B25" s="169"/>
      <c r="C25" s="173"/>
      <c r="J25" s="169"/>
    </row>
    <row r="26" spans="2:10" x14ac:dyDescent="0.15">
      <c r="B26" s="169"/>
      <c r="C26" s="173"/>
      <c r="J26" s="169"/>
    </row>
    <row r="27" spans="2:10" x14ac:dyDescent="0.15">
      <c r="B27" s="169"/>
      <c r="C27" s="173"/>
      <c r="J27" s="169"/>
    </row>
    <row r="28" spans="2:10" x14ac:dyDescent="0.15">
      <c r="B28" s="169"/>
      <c r="C28" s="173"/>
      <c r="J28" s="169"/>
    </row>
    <row r="29" spans="2:10" x14ac:dyDescent="0.15">
      <c r="B29" s="169"/>
      <c r="C29" s="173"/>
      <c r="J29" s="169"/>
    </row>
    <row r="30" spans="2:10" x14ac:dyDescent="0.15">
      <c r="B30" s="169"/>
      <c r="C30" s="173"/>
      <c r="J30" s="169"/>
    </row>
    <row r="31" spans="2:10" x14ac:dyDescent="0.15">
      <c r="B31" s="169"/>
      <c r="C31" s="174"/>
      <c r="D31" s="63"/>
      <c r="E31" s="63"/>
      <c r="F31" s="63"/>
      <c r="G31" s="63"/>
      <c r="H31" s="63"/>
      <c r="I31" s="63"/>
      <c r="J31" s="175"/>
    </row>
    <row r="32" spans="2:10" x14ac:dyDescent="0.15">
      <c r="C32" s="8" t="s">
        <v>522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78</vt:i4>
      </vt:variant>
    </vt:vector>
  </HeadingPairs>
  <TitlesOfParts>
    <vt:vector size="102"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活動記録 </vt:lpstr>
      <vt:lpstr>金銭出納簿</vt:lpstr>
      <vt:lpstr>報告書</vt:lpstr>
      <vt:lpstr>報告書（別紙）</vt:lpstr>
      <vt:lpstr>【取組番号早見表】</vt:lpstr>
      <vt:lpstr>【活動項目番号表】 </vt:lpstr>
      <vt:lpstr>【選択肢】</vt:lpstr>
      <vt:lpstr>【市町村用】</vt:lpstr>
      <vt:lpstr>別記3-1(1)</vt:lpstr>
      <vt:lpstr>別記3-1(３)</vt:lpstr>
      <vt:lpstr>別記3-1(４)</vt:lpstr>
      <vt:lpstr>市町村コードH30.10.1</vt:lpstr>
      <vt:lpstr>a</vt:lpstr>
      <vt:lpstr>【選択肢】!A.■か□</vt:lpstr>
      <vt:lpstr>構成員一覧!A.■か□</vt:lpstr>
      <vt:lpstr>A.■か□</vt:lpstr>
      <vt:lpstr>【選択肢】!B.○か空白</vt:lpstr>
      <vt:lpstr>構成員一覧!B.○か空白</vt:lpstr>
      <vt:lpstr>'様式第1-2号'!B.○か空白</vt:lpstr>
      <vt:lpstr>B.○か空白</vt:lpstr>
      <vt:lpstr>【選択肢】!Ｃ1.計画欄</vt:lpstr>
      <vt:lpstr>構成員一覧!Ｃ1.計画欄</vt:lpstr>
      <vt:lpstr>'別記3-1(３)'!Ｃ1.計画欄</vt:lpstr>
      <vt:lpstr>Ｃ1.計画欄</vt:lpstr>
      <vt:lpstr>【選択肢】!Ｃ2.実施欄</vt:lpstr>
      <vt:lpstr>構成員一覧!Ｃ2.実施欄</vt:lpstr>
      <vt:lpstr>'別記3-1(1)'!Ｃ2.実施欄</vt:lpstr>
      <vt:lpstr>'別記3-1(３)'!Ｃ2.実施欄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構成員一覧!H2.構成員一覧の分類_農業者以外個人</vt:lpstr>
      <vt:lpstr>H2.構成員一覧の分類_農業者以外個人</vt:lpstr>
      <vt:lpstr>H2.構成員一覧の分類_農業者以外団体</vt:lpstr>
      <vt:lpstr>構成員一覧!H3.構成員一覧の分類_農業者以外団体</vt:lpstr>
      <vt:lpstr>H3.構成員一覧の分類_農業者以外団体</vt:lpstr>
      <vt:lpstr>I</vt:lpstr>
      <vt:lpstr>【選択肢】!Ｉ.金銭出納簿の区分</vt:lpstr>
      <vt:lpstr>構成員一覧!Ｉ.金銭出納簿の区分</vt:lpstr>
      <vt:lpstr>Ｉ.金銭出納簿の区分</vt:lpstr>
      <vt:lpstr>J</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'別記3-1(４)'!M.長寿命化</vt:lpstr>
      <vt:lpstr>M.長寿命化</vt:lpstr>
      <vt:lpstr>'（別添）位置図'!Print_Area</vt:lpstr>
      <vt:lpstr>'【活動項目番号表】 '!Print_Area</vt:lpstr>
      <vt:lpstr>【市町村用】!Print_Area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2023-05-19T07:33:44Z</dcterms:created>
  <dcterms:modified xsi:type="dcterms:W3CDTF">2023-06-14T01:44:13Z</dcterms:modified>
  <cp:category/>
  <cp:contentStatus/>
</cp:coreProperties>
</file>